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xlsBook"/>
  <mc:AlternateContent xmlns:mc="http://schemas.openxmlformats.org/markup-compatibility/2006">
    <mc:Choice Requires="x15">
      <x15ac:absPath xmlns:x15ac="http://schemas.microsoft.com/office/spreadsheetml/2010/11/ac" url="E:\стандарты\"/>
    </mc:Choice>
  </mc:AlternateContent>
  <xr:revisionPtr revIDLastSave="0" documentId="8_{F373E633-B2F7-4984-A2B0-A5063F432ECB}" xr6:coauthVersionLast="47" xr6:coauthVersionMax="47" xr10:uidLastSave="{00000000-0000-0000-0000-000000000000}"/>
  <bookViews>
    <workbookView xWindow="-120" yWindow="-120" windowWidth="20730" windowHeight="11160" tabRatio="922" firstSheet="3" activeTab="17" xr2:uid="{00000000-000D-0000-FFFF-FFFF00000000}"/>
  </bookViews>
  <sheets>
    <sheet name="modList00" sheetId="623" state="veryHidden" r:id="rId1"/>
    <sheet name="Инструкция" sheetId="525" r:id="rId2"/>
    <sheet name="Лог обновления" sheetId="429" state="veryHidden" r:id="rId3"/>
    <sheet name="Титульный" sheetId="437" r:id="rId4"/>
    <sheet name="Территории" sheetId="601" r:id="rId5"/>
    <sheet name="Перечень тарифов" sheetId="540" r:id="rId6"/>
    <sheet name="Форма 1.0.1 | Т-ВО" sheetId="613" r:id="rId7"/>
    <sheet name="Форма 3.2 | Т-ВО" sheetId="530" r:id="rId8"/>
    <sheet name="Форма 1.0.1 | Т-транс" sheetId="614" state="veryHidden" r:id="rId9"/>
    <sheet name="Форма 3.2 | Т-транс" sheetId="567" state="veryHidden" r:id="rId10"/>
    <sheet name="Форма 1.0.1 | Т-подкл(инд)" sheetId="617" state="veryHidden" r:id="rId11"/>
    <sheet name="Форма 3.4 | Т-подкл(инд)" sheetId="598" state="veryHidden" r:id="rId12"/>
    <sheet name="Форма 1.0.1 | Т-подкл" sheetId="618" state="veryHidden" r:id="rId13"/>
    <sheet name="Форма 3.4 | Т-подкл" sheetId="566" state="veryHidden" r:id="rId14"/>
    <sheet name="Форма 1.0.1 | Форма 3.9" sheetId="622" r:id="rId15"/>
    <sheet name="Форма 3.9" sheetId="608" r:id="rId16"/>
    <sheet name="Форма 1.0.1 | Форма 3.10" sheetId="624" r:id="rId17"/>
    <sheet name="Форма 3.10" sheetId="610" r:id="rId18"/>
    <sheet name="Форма 1.0.2" sheetId="550" state="veryHidden" r:id="rId19"/>
    <sheet name="Сведения об изменении" sheetId="568" r:id="rId20"/>
    <sheet name="Комментарии" sheetId="431" r:id="rId21"/>
    <sheet name="Проверка" sheetId="546" r:id="rId22"/>
    <sheet name="modListTempFilter" sheetId="620" state="veryHidden" r:id="rId23"/>
    <sheet name="modCheckCyan" sheetId="612" state="veryHidden" r:id="rId24"/>
    <sheet name="REESTR_LINK" sheetId="602" state="veryHidden" r:id="rId25"/>
    <sheet name="REESTR_DS" sheetId="603" state="veryHidden" r:id="rId26"/>
    <sheet name="modHTTP" sheetId="604" state="veryHidden" r:id="rId27"/>
    <sheet name="modfrmRezimChoose" sheetId="609" state="veryHidden" r:id="rId28"/>
    <sheet name="modSheetMain" sheetId="599" state="veryHidden" r:id="rId29"/>
    <sheet name="REESTR_VT" sheetId="577" state="veryHidden" r:id="rId30"/>
    <sheet name="REESTR_VED" sheetId="579" state="veryHidden" r:id="rId31"/>
    <sheet name="modfrmReestrObj" sheetId="570" state="veryHidden" r:id="rId32"/>
    <sheet name="AllSheetsInThisWorkbook" sheetId="389" state="veryHidden" r:id="rId33"/>
    <sheet name="et_union_vert" sheetId="521" state="veryHidden" r:id="rId34"/>
    <sheet name="modInstruction" sheetId="605" state="veryHidden" r:id="rId35"/>
    <sheet name="modRegion" sheetId="528" state="veryHidden" r:id="rId36"/>
    <sheet name="modReestr" sheetId="433" state="veryHidden" r:id="rId37"/>
    <sheet name="modfrmReestr" sheetId="434" state="veryHidden" r:id="rId38"/>
    <sheet name="modUpdTemplMain" sheetId="424" state="veryHidden" r:id="rId39"/>
    <sheet name="REESTR_ORG" sheetId="390" state="veryHidden" r:id="rId40"/>
    <sheet name="modClassifierValidate" sheetId="400" state="veryHidden" r:id="rId41"/>
    <sheet name="modProv" sheetId="520" state="veryHidden" r:id="rId42"/>
    <sheet name="modHyp" sheetId="398" state="veryHidden" r:id="rId43"/>
    <sheet name="modServiceModule" sheetId="594" state="veryHidden" r:id="rId44"/>
    <sheet name="modList01" sheetId="551" state="veryHidden" r:id="rId45"/>
    <sheet name="modList02" sheetId="504" state="veryHidden" r:id="rId46"/>
    <sheet name="modList03" sheetId="549" state="veryHidden" r:id="rId47"/>
    <sheet name="et_union_hor" sheetId="471" state="veryHidden" r:id="rId48"/>
    <sheet name="REESTR_MO_FILTER" sheetId="621" state="veryHidden" r:id="rId49"/>
    <sheet name="REESTR_MO" sheetId="518" state="veryHidden" r:id="rId50"/>
    <sheet name="TEHSHEET" sheetId="205" state="veryHidden" r:id="rId51"/>
    <sheet name="modInfo" sheetId="513" state="veryHidden" r:id="rId52"/>
    <sheet name="modList05" sheetId="619" state="veryHidden" r:id="rId53"/>
    <sheet name="modList06" sheetId="553" state="veryHidden" r:id="rId54"/>
    <sheet name="modList07" sheetId="569" state="veryHidden" r:id="rId55"/>
    <sheet name="modList11" sheetId="539" state="veryHidden" r:id="rId56"/>
    <sheet name="modList12" sheetId="611" state="veryHidden" r:id="rId57"/>
    <sheet name="modfrmDateChoose" sheetId="517" state="veryHidden" r:id="rId58"/>
    <sheet name="modComm" sheetId="514" state="veryHidden" r:id="rId59"/>
    <sheet name="modThisWorkbook" sheetId="511" state="veryHidden" r:id="rId60"/>
    <sheet name="modfrmReestrMR" sheetId="519" state="veryHidden" r:id="rId61"/>
    <sheet name="modfrmCheckUpdates" sheetId="512" state="veryHidden" r:id="rId62"/>
  </sheets>
  <definedNames>
    <definedName name="_xlnm._FilterDatabase" localSheetId="21" hidden="1">Проверка!$B$4:$D$4</definedName>
    <definedName name="activity">'Перечень тарифов'!$F$20:$F$41</definedName>
    <definedName name="add_CS_List05_10">'Форма 1.0.1 | Т-подкл'!$G$17</definedName>
    <definedName name="add_CS_List05_2">'Форма 1.0.1 | Т-транс'!$G$17</definedName>
    <definedName name="add_CS_List05_9">'Форма 1.0.1 | Т-подкл(инд)'!$G$17</definedName>
    <definedName name="add_CT_10">'Форма 3.4 | Т-подкл'!$M$28</definedName>
    <definedName name="add_CT_2">'Форма 3.2 | Т-транс'!$M$28</definedName>
    <definedName name="add_CT_9">'Форма 3.4 | Т-подкл(инд)'!$M$28</definedName>
    <definedName name="add_MO_10">'Форма 3.4 | Т-подкл'!$M$29</definedName>
    <definedName name="add_MO_2">'Форма 3.2 | Т-транс'!$M$29</definedName>
    <definedName name="add_MO_9">'Форма 3.4 | Т-подкл(инд)'!$M$29</definedName>
    <definedName name="add_MO_List05_10">'Форма 1.0.1 | Т-подкл'!$G$14</definedName>
    <definedName name="add_MO_List05_2">'Форма 1.0.1 | Т-транс'!$G$14</definedName>
    <definedName name="add_MO_List05_9">'Форма 1.0.1 | Т-подкл(инд)'!$G$14</definedName>
    <definedName name="add_MR_List05_10">'Форма 1.0.1 | Т-подкл'!$G$15</definedName>
    <definedName name="add_MR_List05_2">'Форма 1.0.1 | Т-транс'!$G$15</definedName>
    <definedName name="add_MR_List05_9">'Форма 1.0.1 | Т-подкл(инд)'!$G$15</definedName>
    <definedName name="add_Rate_10">'Форма 3.4 | Т-подкл'!$M$30</definedName>
    <definedName name="add_Rate_2">'Форма 3.2 | Т-транс'!$M$30</definedName>
    <definedName name="add_Rate_9">'Форма 3.4 | Т-подкл(инд)'!$M$30</definedName>
    <definedName name="add_TER_List05_10">'Форма 1.0.1 | Т-подкл'!$G$16</definedName>
    <definedName name="add_TER_List05_2">'Форма 1.0.1 | Т-транс'!$G$16</definedName>
    <definedName name="add_TER_List05_9">'Форма 1.0.1 | Т-подкл(инд)'!$G$16</definedName>
    <definedName name="add_Warm_1">'Форма 3.2 | Т-ВО'!$M$35</definedName>
    <definedName name="add_Warm_2">'Форма 3.2 | Т-транс'!$M$27</definedName>
    <definedName name="anscount" hidden="1">1</definedName>
    <definedName name="apr_10">'Форма 3.4 | Т-подкл'!$AC$7:$AI$12</definedName>
    <definedName name="apr_2">'Форма 3.2 | Т-транс'!$O$8:$T$11</definedName>
    <definedName name="apr_9">'Форма 3.4 | Т-подкл(инд)'!$AD$7:$AJ$12</definedName>
    <definedName name="CHECK_LINK_RANGE_1">"Калькуляция!$I$11:$I$132"</definedName>
    <definedName name="checkCell_List01">Территории!$D$36:$L$36</definedName>
    <definedName name="checkCell_List02">'Перечень тарифов'!$E$20:$S$41</definedName>
    <definedName name="checkCell_List06_1">'Форма 3.2 | Т-ВО'!$M$18:$CH$186</definedName>
    <definedName name="checkCell_List06_1_double_date">'Форма 3.2 | Т-ВО'!$CI$18:$CI$186</definedName>
    <definedName name="checkCell_List06_1_unique_t">'Форма 3.2 | Т-ВО'!$M$18:$M$186</definedName>
    <definedName name="checkCell_List06_1_unique_t1">'Форма 3.2 | Т-ВО'!$CJ$18:$CJ$186</definedName>
    <definedName name="checkCell_List06_10">'Форма 3.4 | Т-подкл'!$M$19:$AL$30</definedName>
    <definedName name="checkCell_List06_10_double_date">'Форма 3.4 | Т-подкл'!$AM$19:$AM$30</definedName>
    <definedName name="checkCell_List06_10_plata1">'Форма 3.4 | Т-подкл'!$AC$15:$AD$30</definedName>
    <definedName name="checkCell_List06_10_plata2">'Форма 3.4 | Т-подкл'!$AE$15:$AF$30</definedName>
    <definedName name="checkCell_List06_10_unique">'Форма 3.4 | Т-подкл'!$AN$19:$AN$30</definedName>
    <definedName name="checkCell_List06_2">'Форма 3.2 | Т-транс'!$M$18:$W$30</definedName>
    <definedName name="checkCell_List06_2_double_date">'Форма 3.2 | Т-транс'!$X$18:$X$30</definedName>
    <definedName name="checkCell_List06_2_unique_t">'Форма 3.2 | Т-транс'!$M$18:$M$30</definedName>
    <definedName name="checkCell_List06_2_unique_t1">'Форма 3.2 | Т-транс'!$Y$18:$Y$30</definedName>
    <definedName name="checkCell_List06_9">'Форма 3.4 | Т-подкл(инд)'!$M$19:$AM$30</definedName>
    <definedName name="checkCell_List06_9_double_date">'Форма 3.4 | Т-подкл(инд)'!$AN$19:$AN$30</definedName>
    <definedName name="checkCell_List06_9_unique">'Форма 3.4 | Т-подкл(инд)'!$AO$19:$AO$30</definedName>
    <definedName name="checkCell_List07">'Сведения об изменении'!$D$11:$E$13</definedName>
    <definedName name="checkCell_List11">'Форма 3.9'!$D$10:$G$16</definedName>
    <definedName name="checkCells_List05_1">'Форма 1.0.1 | Т-ВО'!$F$7:$I$67</definedName>
    <definedName name="checkCells_List05_10">'Форма 1.0.1 | Т-подкл'!$F$7:$I$17</definedName>
    <definedName name="checkCells_List05_11">'Форма 1.0.1 | Форма 3.9'!$F$7:$I$67</definedName>
    <definedName name="checkCells_List05_2">'Форма 1.0.1 | Т-транс'!$F$7:$I$17</definedName>
    <definedName name="checkCells_List05_9">'Форма 1.0.1 | Т-подкл(инд)'!$F$7:$I$17</definedName>
    <definedName name="checkDEfCell_List01">Территории!$F$6</definedName>
    <definedName name="checkPeriodRange_List06_1">et_union_hor!$Q$35</definedName>
    <definedName name="checkPeriodRange_List06_10">et_union_hor!$Q$35</definedName>
    <definedName name="checkPeriodRange_List06_2">et_union_hor!$Q$35</definedName>
    <definedName name="checkPeriodRange_List06_3">et_union_hor!$Q$35</definedName>
    <definedName name="checkPeriodRange_List06_4">et_union_hor!$Q$35</definedName>
    <definedName name="checkPeriodRange_List06_5">et_union_hor!$V$98</definedName>
    <definedName name="checkPeriodRange_List06_6">et_union_hor!$Q$35</definedName>
    <definedName name="checkPeriodRange_List06_7">et_union_hor!$Q$35</definedName>
    <definedName name="checkPeriodRange_List06_8">et_union_hor!$Q$35</definedName>
    <definedName name="checkPeriodRange_List06_9">et_union_hor!$Q$35</definedName>
    <definedName name="chkGetUpdatesValue">Инструкция!$AA$100</definedName>
    <definedName name="chkNoUpdatesValue">Инструкция!$AA$102</definedName>
    <definedName name="code">Инструкция!$B$2</definedName>
    <definedName name="connection_flag">Титульный!$F$36</definedName>
    <definedName name="CURRENT_DATE">TEHSHEET!$H$29</definedName>
    <definedName name="data_List11">'Форма 3.9'!$F$12:$G$16</definedName>
    <definedName name="DATA_URL">TEHSHEET!$H$32</definedName>
    <definedName name="dataType">Титульный!$F$14</definedName>
    <definedName name="dateCh">Титульный!$F$15</definedName>
    <definedName name="dateChPeriod">Титульный!$F$16</definedName>
    <definedName name="datePr">Титульный!$F$19</definedName>
    <definedName name="datePr_ch">Титульный!$F$24</definedName>
    <definedName name="default_val_4">et_union_hor!$M$154</definedName>
    <definedName name="default_val_6">et_union_hor!$M$98</definedName>
    <definedName name="DESCRIPTION_TERRITORY">REESTR_DS!$B$2:$B$10</definedName>
    <definedName name="et_Comm">et_union_hor!$4:$4</definedName>
    <definedName name="et_Component_comp">et_union_hor!$O$98</definedName>
    <definedName name="et_Component_comp_p">et_union_hor!$O$109</definedName>
    <definedName name="et_DS_range">et_union_hor!$AC$196</definedName>
    <definedName name="et_List00_00">et_union_hor!$224:$240</definedName>
    <definedName name="et_List00_01">et_union_hor!$224:$226</definedName>
    <definedName name="et_List00_02">et_union_hor!$228:$230</definedName>
    <definedName name="et_List00_03">et_union_hor!$232:$234</definedName>
    <definedName name="et_List00_04">et_union_hor!$236:$240</definedName>
    <definedName name="et_List01_0">et_union_hor!$249:$250</definedName>
    <definedName name="et_List01_1">et_union_hor!$254:$255</definedName>
    <definedName name="et_List01_2">et_union_hor!$259:$259</definedName>
    <definedName name="et_List02">et_union_hor!$9:$12</definedName>
    <definedName name="et_List02_1">et_union_hor!$9:$11</definedName>
    <definedName name="et_List02_1_wd">et_union_hor!$14:$16</definedName>
    <definedName name="et_List02_2">et_union_hor!$9:$10</definedName>
    <definedName name="et_List02_2_wd">et_union_hor!$14:$15</definedName>
    <definedName name="et_List02_3">et_union_hor!$9:$9</definedName>
    <definedName name="et_List02_3_wd">et_union_hor!$14:$14</definedName>
    <definedName name="et_List02_4">et_union_hor!$9:$9</definedName>
    <definedName name="et_List02_4_wd">et_union_hor!$14:$14</definedName>
    <definedName name="et_List02_changeColor_1">et_union_hor!$J$9:$J$11</definedName>
    <definedName name="et_List02_changeColor_1_wd">et_union_hor!$J$14:$J$16</definedName>
    <definedName name="et_List02_changeColor_2">et_union_hor!$N$9:$N$10</definedName>
    <definedName name="et_List02_changeColor_2_wd">et_union_hor!$N$14:$N$15</definedName>
    <definedName name="et_List02_changeColor_3">et_union_hor!$R$9</definedName>
    <definedName name="et_List02_changeColor_3_wd">et_union_hor!$R$14</definedName>
    <definedName name="et_List02_wd">et_union_hor!$14:$17</definedName>
    <definedName name="et_List03">et_union_hor!$244:$244</definedName>
    <definedName name="et_List05_1">et_union_hor!$294:$294</definedName>
    <definedName name="et_List05_1_FormulaVD">'Форма 1.0.1 | Т-ВО'!$H$9</definedName>
    <definedName name="et_List05_10_FormulaVD">'Форма 1.0.1 | Т-подкл'!$H$9</definedName>
    <definedName name="et_List05_11_FormulaVD">'Форма 1.0.1 | Форма 3.9'!$H$9</definedName>
    <definedName name="et_List05_2">et_union_hor!$293:$295</definedName>
    <definedName name="et_List05_2_FormulaVD">'Форма 1.0.1 | Т-транс'!$H$9</definedName>
    <definedName name="et_List05_3">et_union_hor!$291:$296</definedName>
    <definedName name="et_List05_4">et_union_hor!$289:$297</definedName>
    <definedName name="et_List05_9_FormulaVD">'Форма 1.0.1 | Т-подкл(инд)'!$H$9</definedName>
    <definedName name="et_List05_FormulaVD">et_union_hor!$H$290</definedName>
    <definedName name="et_List06">et_union_hor!$212:$212</definedName>
    <definedName name="et_List06_1">et_union_hor!$30:$40</definedName>
    <definedName name="et_List06_1_1">et_union_hor!$34:$34</definedName>
    <definedName name="et_List06_1_2">et_union_hor!$33:$36</definedName>
    <definedName name="et_List06_1_3">et_union_hor!$32:$37</definedName>
    <definedName name="et_List06_1_4">et_union_hor!$32:$37</definedName>
    <definedName name="et_List06_1_5">et_union_hor!$31:$38</definedName>
    <definedName name="et_List06_1_6">et_union_hor!$30:$39</definedName>
    <definedName name="et_List06_1_7">et_union_hor!$29:$40</definedName>
    <definedName name="et_List06_1_MC">et_union_hor!$M$29:$M$40</definedName>
    <definedName name="et_List06_1_MC2">et_union_hor!$M$29:$M$35</definedName>
    <definedName name="et_List06_1_MC3">et_union_hor!$O$29:$CG$33</definedName>
    <definedName name="et_List06_1_Period">et_union_hor!$O$29:$U$41</definedName>
    <definedName name="et_List06_10_1">et_union_hor!$184:$188</definedName>
    <definedName name="et_List06_10_1_K">et_union_hor!$Q$200:$AB$203</definedName>
    <definedName name="et_List06_10_2">et_union_hor!$184:$187</definedName>
    <definedName name="et_List06_10_3">et_union_hor!$184:$186</definedName>
    <definedName name="et_List06_10_4">et_union_hor!$184:$185</definedName>
    <definedName name="et_List06_10_5">et_union_hor!$183:$189</definedName>
    <definedName name="et_List06_10_6">et_union_hor!$182:$190</definedName>
    <definedName name="et_List06_10_7">et_union_hor!$181:$191</definedName>
    <definedName name="et_List06_10_8">et_union_hor!$184:$184</definedName>
    <definedName name="et_List06_10_MC">et_union_hor!$M$181:$M$190</definedName>
    <definedName name="et_List06_10_MC2">et_union_hor!$M$181:$M$184</definedName>
    <definedName name="et_List06_10_MC3">et_union_hor!$N$181:$AK$183</definedName>
    <definedName name="et_List06_10_MC4">et_union_hor!$AB$184:$AJ$185</definedName>
    <definedName name="et_List06_10_Period">et_union_hor!$AC$181:$AJ$190</definedName>
    <definedName name="et_List06_2">et_union_hor!$46:$56</definedName>
    <definedName name="et_List06_2_1">et_union_hor!$50:$50</definedName>
    <definedName name="et_List06_2_2">et_union_hor!$49:$52</definedName>
    <definedName name="et_List06_2_3">et_union_hor!$48:$53</definedName>
    <definedName name="et_List06_2_4">et_union_hor!$48:$53</definedName>
    <definedName name="et_List06_2_5">et_union_hor!$47:$54</definedName>
    <definedName name="et_List06_2_6">et_union_hor!$46:$55</definedName>
    <definedName name="et_List06_2_7">et_union_hor!$45:$56</definedName>
    <definedName name="et_List06_2_MC">et_union_hor!$M$45:$M$56</definedName>
    <definedName name="et_List06_2_MC2">et_union_hor!$M$45:$M$51</definedName>
    <definedName name="et_List06_2_MC3">et_union_hor!$O$45:$V$49</definedName>
    <definedName name="et_List06_2_Period">et_union_hor!$O$45:$U$56</definedName>
    <definedName name="et_List06_3">et_union_hor!$62:$72</definedName>
    <definedName name="et_List06_3_1">et_union_hor!$66:$66</definedName>
    <definedName name="et_List06_3_2">et_union_hor!$65:$68</definedName>
    <definedName name="et_List06_3_3">et_union_hor!$64:$69</definedName>
    <definedName name="et_List06_3_4">et_union_hor!$64:$69</definedName>
    <definedName name="et_List06_3_5">et_union_hor!$63:$70</definedName>
    <definedName name="et_List06_3_6">et_union_hor!$62:$71</definedName>
    <definedName name="et_List06_3_7">et_union_hor!$61:$72</definedName>
    <definedName name="et_List06_3_MC">et_union_hor!$M$61:$M$72</definedName>
    <definedName name="et_List06_3_MC2">et_union_hor!$M$61:$M$67</definedName>
    <definedName name="et_List06_3_MC3">et_union_hor!$O$61:$V$65</definedName>
    <definedName name="et_List06_3_Period">et_union_hor!$O$61:$U$72</definedName>
    <definedName name="et_List06_4">et_union_hor!$78:$88</definedName>
    <definedName name="et_List06_4_1">et_union_hor!$82:$82</definedName>
    <definedName name="et_List06_4_2">et_union_hor!$81:$84</definedName>
    <definedName name="et_List06_4_3">et_union_hor!$80:$85</definedName>
    <definedName name="et_List06_4_4">et_union_hor!$80:$85</definedName>
    <definedName name="et_List06_4_5">et_union_hor!$79:$86</definedName>
    <definedName name="et_List06_4_6">et_union_hor!$78:$87</definedName>
    <definedName name="et_List06_4_7">et_union_hor!$77:$88</definedName>
    <definedName name="et_List06_4_MC">et_union_hor!$M$77:$M$88</definedName>
    <definedName name="et_List06_4_MC2">et_union_hor!$M$77:$M$83</definedName>
    <definedName name="et_List06_4_MC3">et_union_hor!$O$77:$V$81</definedName>
    <definedName name="et_List06_4_Period">et_union_hor!$O$77:$U$88</definedName>
    <definedName name="et_List06_5">et_union_hor!$93:$109</definedName>
    <definedName name="et_List06_5_0">et_union_hor!$100:$100</definedName>
    <definedName name="et_List06_5_0_first">et_union_hor!$109:$109</definedName>
    <definedName name="et_List06_5_1">et_union_hor!$98:$102</definedName>
    <definedName name="et_List06_5_1_changeColor">et_union_hor!$O$98:$Z$99</definedName>
    <definedName name="et_List06_5_1_delete">et_union_hor!$100:$102</definedName>
    <definedName name="et_List06_5_2">et_union_hor!$97:$103</definedName>
    <definedName name="et_List06_5_3">et_union_hor!$96:$104</definedName>
    <definedName name="et_List06_5_4">et_union_hor!$95:$105</definedName>
    <definedName name="et_List06_5_5">et_union_hor!$94:$106</definedName>
    <definedName name="et_List06_5_6">et_union_hor!$93:$107</definedName>
    <definedName name="et_List06_5_7">et_union_hor!$92:$109</definedName>
    <definedName name="et_List06_5_MC">et_union_hor!$M$92:$M$108</definedName>
    <definedName name="et_List06_5_MC2">et_union_hor!$M$92:$M$101</definedName>
    <definedName name="et_List06_5_MC3">et_union_hor!$O$92:$AA$97</definedName>
    <definedName name="et_List06_5_Period">et_union_hor!$O$92:$Z$109</definedName>
    <definedName name="et_List06_6">et_union_hor!$115:$127</definedName>
    <definedName name="et_List06_6_1">et_union_hor!$120:$120</definedName>
    <definedName name="et_List06_6_2">et_union_hor!$119:$122</definedName>
    <definedName name="et_List06_6_3">et_union_hor!$118:$123</definedName>
    <definedName name="et_List06_6_4">et_union_hor!$117:$124</definedName>
    <definedName name="et_List06_6_5">et_union_hor!$116:$125</definedName>
    <definedName name="et_List06_6_6">et_union_hor!$115:$126</definedName>
    <definedName name="et_List06_6_7">et_union_hor!$114:$127</definedName>
    <definedName name="et_List06_6_MC">et_union_hor!$M$114:$M$127</definedName>
    <definedName name="et_List06_6_MC2">et_union_hor!$M$114:$M$121</definedName>
    <definedName name="et_List06_6_MC3">et_union_hor!$O$114:$V$119</definedName>
    <definedName name="et_List06_6_Period">et_union_hor!$O$114:$U$127</definedName>
    <definedName name="et_List06_7">et_union_hor!$132:$144</definedName>
    <definedName name="et_List06_7_1">et_union_hor!$137:$137</definedName>
    <definedName name="et_List06_7_2">et_union_hor!$136:$139</definedName>
    <definedName name="et_List06_7_3">et_union_hor!$135:$140</definedName>
    <definedName name="et_List06_7_4">et_union_hor!$134:$141</definedName>
    <definedName name="et_List06_7_5">et_union_hor!$133:$142</definedName>
    <definedName name="et_List06_7_6">et_union_hor!$132:$143</definedName>
    <definedName name="et_List06_7_7">et_union_hor!$131:$144</definedName>
    <definedName name="et_List06_7_MC">et_union_hor!$M$131:$M$144</definedName>
    <definedName name="et_List06_7_MC2">et_union_hor!$M$131:$M$138</definedName>
    <definedName name="et_List06_7_MC3">et_union_hor!$O$131:$V$136</definedName>
    <definedName name="et_List06_7_Period">et_union_hor!$O$131:$U$144</definedName>
    <definedName name="et_List06_8">et_union_hor!$149:$161</definedName>
    <definedName name="et_List06_8_1">et_union_hor!$154:$154</definedName>
    <definedName name="et_List06_8_2">et_union_hor!$153:$156</definedName>
    <definedName name="et_List06_8_3">et_union_hor!$152:$157</definedName>
    <definedName name="et_List06_8_4">et_union_hor!$151:$158</definedName>
    <definedName name="et_List06_8_5">et_union_hor!$150:$159</definedName>
    <definedName name="et_List06_8_6">et_union_hor!$149:$160</definedName>
    <definedName name="et_List06_8_7">et_union_hor!$148:$161</definedName>
    <definedName name="et_List06_8_MC">et_union_hor!$M$148:$M$161</definedName>
    <definedName name="et_List06_8_MC2">et_union_hor!$M$148:$M$155</definedName>
    <definedName name="et_List06_8_MC3">et_union_hor!$O$148:$V$153</definedName>
    <definedName name="et_List06_8_Period">et_union_hor!$O$148:$U$161</definedName>
    <definedName name="et_List06_9_1">et_union_hor!$169:$173</definedName>
    <definedName name="et_List06_9_2">et_union_hor!$169:$172</definedName>
    <definedName name="et_List06_9_3">et_union_hor!$169:$171</definedName>
    <definedName name="et_List06_9_4">et_union_hor!$169:$170</definedName>
    <definedName name="et_List06_9_5">et_union_hor!$168:$174</definedName>
    <definedName name="et_List06_9_6">et_union_hor!$167:$175</definedName>
    <definedName name="et_List06_9_7">et_union_hor!$166:$176</definedName>
    <definedName name="et_List06_9_8">et_union_hor!$169:$169</definedName>
    <definedName name="et_List06_9_MC">et_union_hor!$M$166:$M$177</definedName>
    <definedName name="et_List06_9_MC2">et_union_hor!$M$166:$M$173</definedName>
    <definedName name="et_List06_9_MC3">et_union_hor!$N$166:$AL$168</definedName>
    <definedName name="et_List06_9_MC4">et_union_hor!$AC$169:$AK$170</definedName>
    <definedName name="et_List06_9_Period">et_union_hor!$AD$166:$AK$177</definedName>
    <definedName name="et_List07">et_union_hor!$208:$208</definedName>
    <definedName name="et_List08">et_union_hor!$220:$220</definedName>
    <definedName name="et_List11_1">et_union_hor!$264:$264</definedName>
    <definedName name="et_List12_1">et_union_hor!$269:$269</definedName>
    <definedName name="et_List12_2">et_union_hor!$274:$274</definedName>
    <definedName name="et_List12_3">et_union_hor!$279:$279</definedName>
    <definedName name="et_List12_4">et_union_hor!$284:$284</definedName>
    <definedName name="et_OneRates_1">et_union_hor!$O$34</definedName>
    <definedName name="et_OneRates_2">et_union_hor!$O$50</definedName>
    <definedName name="et_OneRates_3">et_union_hor!$O$66</definedName>
    <definedName name="et_OneRates_4">et_union_hor!$O$82</definedName>
    <definedName name="et_OneRates_5">et_union_hor!$Q$98</definedName>
    <definedName name="et_OneRates_5_comp">et_union_hor!$P$98</definedName>
    <definedName name="et_OneRates_5_comp_p">et_union_hor!$P$109</definedName>
    <definedName name="et_OneRates_5_p">et_union_hor!$Q$109</definedName>
    <definedName name="et_OneRates_6">et_union_hor!$O$120</definedName>
    <definedName name="et_OneRates_7">et_union_hor!$O$137</definedName>
    <definedName name="et_pIns_List06_1_Period">et_union_hor!$CG$29:$CG$41</definedName>
    <definedName name="et_pIns_List06_10_Period">et_union_hor!$AK$181:$AK$190</definedName>
    <definedName name="et_pIns_List06_2_Period">et_union_hor!$V$45:$V$56</definedName>
    <definedName name="et_pIns_List06_3_Period">et_union_hor!$V$61:$V$72</definedName>
    <definedName name="et_pIns_List06_4_Period">et_union_hor!$V$77:$V$88</definedName>
    <definedName name="et_pIns_List06_5_Period">et_union_hor!$AA$92:$AA$109</definedName>
    <definedName name="et_pIns_List06_6_Period">et_union_hor!$V$114:$V$127</definedName>
    <definedName name="et_pIns_List06_7_Period">et_union_hor!$V$131:$V$144</definedName>
    <definedName name="et_pIns_List06_8_Period">et_union_hor!$V$148:$V$161</definedName>
    <definedName name="et_pIns_List06_9_Period">et_union_hor!$AL$166:$AL$177</definedName>
    <definedName name="et_PN_range">et_union_hor!$Q$196</definedName>
    <definedName name="et_TN_range">et_union_hor!$U$196</definedName>
    <definedName name="et_TS_range">et_union_hor!$Y$196</definedName>
    <definedName name="et_TwoRates_1">et_union_hor!$P$34:$Q$34</definedName>
    <definedName name="et_TwoRates_2">et_union_hor!$P$50:$Q$50</definedName>
    <definedName name="et_TwoRates_3">et_union_hor!$P$66:$Q$66</definedName>
    <definedName name="et_TwoRates_4">et_union_hor!$P$82:$Q$82</definedName>
    <definedName name="et_TwoRates_5">et_union_hor!$R$98:$S$98</definedName>
    <definedName name="et_TwoRates_5_comp">et_union_hor!$T$98:$U$98</definedName>
    <definedName name="et_TwoRates_5_comp_p">et_union_hor!$T$109:$V$109</definedName>
    <definedName name="et_TwoRates_5_p">et_union_hor!$R$109:$S$109</definedName>
    <definedName name="et_TwoRates_6">et_union_hor!$P$120:$Q$120</definedName>
    <definedName name="et_TwoRates_7">et_union_hor!$P$137:$Q$137</definedName>
    <definedName name="fil">Титульный!$F$30</definedName>
    <definedName name="fil_flag">Титульный!$F$28</definedName>
    <definedName name="FirstLine">Инструкция!$A$6</definedName>
    <definedName name="flag_publication">Титульный!$F$9</definedName>
    <definedName name="flagMO">'Перечень тарифов'!$K$20:$K$41</definedName>
    <definedName name="flagST">'Перечень тарифов'!$O$20:$O$41</definedName>
    <definedName name="flagTwoTariff">'Перечень тарифов'!$G$20:$G$41</definedName>
    <definedName name="flagUsedTer_List01">Территории!$P$11:$P$36</definedName>
    <definedName name="group_rates">'Перечень тарифов'!$E$20:$E$41</definedName>
    <definedName name="header_1">'Форма 3.2 | Т-ВО'!$L$5</definedName>
    <definedName name="header_10">'Форма 3.4 | Т-подкл'!$L$5</definedName>
    <definedName name="header_2">'Форма 3.2 | Т-транс'!$L$5</definedName>
    <definedName name="header_9">'Форма 3.4 | Т-подкл(инд)'!$L$5:$AJ$5</definedName>
    <definedName name="hlApr">'Перечень тарифов'!$G$10</definedName>
    <definedName name="id_rates">'Перечень тарифов'!$A$20:$A$41</definedName>
    <definedName name="IDtariff_List05_1">'Форма 1.0.1 | Т-ВО'!$A$1</definedName>
    <definedName name="IDtariff_List05_10">'Форма 1.0.1 | Т-подкл'!$A$1</definedName>
    <definedName name="IDtariff_List05_11">'Форма 1.0.1 | Форма 3.9'!$A$1</definedName>
    <definedName name="IDtariff_List05_2">'Форма 1.0.1 | Т-транс'!$A$1</definedName>
    <definedName name="IDtariff_List05_9">'Форма 1.0.1 | Т-подкл(инд)'!$A$1</definedName>
    <definedName name="Info_Diff">modInfo!$B$28</definedName>
    <definedName name="Info_Diff1">modInfo!$B$30</definedName>
    <definedName name="Info_FilFlag">modInfo!$B$1</definedName>
    <definedName name="Info_ForMOInListMO">modInfo!$B$18</definedName>
    <definedName name="Info_ForMRInListMO">modInfo!$B$17</definedName>
    <definedName name="Info_ForSKIInListMO">modInfo!$B$19</definedName>
    <definedName name="Info_ForSKINumberInListMO">modInfo!$B$20</definedName>
    <definedName name="Info_NoteStandarts">modInfo!$B$22</definedName>
    <definedName name="Info_NoUpdates">modInfo!$B$36</definedName>
    <definedName name="Info_PeriodInTitle">modInfo!$B$4</definedName>
    <definedName name="Info_PrDiff">modInfo!$B$29</definedName>
    <definedName name="Info_PublicationNotDisclosed">modInfo!$B$15</definedName>
    <definedName name="Info_PublicationPdf">modInfo!$B$14</definedName>
    <definedName name="Info_PublicationWeb">modInfo!$B$13</definedName>
    <definedName name="Info_T_Podkl">modInfo!$B$24</definedName>
    <definedName name="Info_TarName">modInfo!$B$27</definedName>
    <definedName name="Info_TerExcludeHelp_1">modInfo!$B$33</definedName>
    <definedName name="Info_TerExcludeHelp_2">modInfo!$B$34</definedName>
    <definedName name="Info_TitleFil">modInfo!$B$11</definedName>
    <definedName name="Info_TitleFlagCrossSubsidization">modInfo!$B$8</definedName>
    <definedName name="Info_TitleFlagIstPubl">modInfo!$B$9</definedName>
    <definedName name="Info_TitleFlagTwoPartTariff">modInfo!$B$7</definedName>
    <definedName name="Info_TitleGroupRates">modInfo!$B$5</definedName>
    <definedName name="Info_TitleKindPublication">modInfo!$B$3</definedName>
    <definedName name="Info_TitleKindsOfGoods">modInfo!$B$6</definedName>
    <definedName name="Info_TitlePublication">modInfo!$B$2</definedName>
    <definedName name="Info_TitleType">modInfo!$B$10</definedName>
    <definedName name="inn">Титульный!$F$31</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Инструкция!$70:$80</definedName>
    <definedName name="Instr_7">Инструкция!$81:$97</definedName>
    <definedName name="Instr_8">Инструкция!$98:$112</definedName>
    <definedName name="instr_hyp1">Инструкция!$H$58</definedName>
    <definedName name="instr_hyp2">Инструкция!$E$70</definedName>
    <definedName name="instr_hyp3">Инструкция!$H$81</definedName>
    <definedName name="isComponent">'Перечень тарифов'!$G$12</definedName>
    <definedName name="isDiff">'Перечень тарифов'!$G$16</definedName>
    <definedName name="isSellers">'Перечень тарифов'!$G$11</definedName>
    <definedName name="IstPub">Титульный!$F$21</definedName>
    <definedName name="IstPub_ch">Титульный!$F$26</definedName>
    <definedName name="kind_group_rates">TEHSHEET!$X$2:$X$11</definedName>
    <definedName name="kind_group_rates_load">TEHSHEET!$AP$2:$AP$5</definedName>
    <definedName name="kind_group_rates_load_filter">TEHSHEET!$AQ$2:$AQ$4</definedName>
    <definedName name="kind_of_activity">REESTR_VED!$B$2:$B$4</definedName>
    <definedName name="kind_of_activity_WARM">TEHSHEET!$N$2:$N$8</definedName>
    <definedName name="kind_of_cons">TEHSHEET!$R$2:$R$6</definedName>
    <definedName name="kind_of_control_method">TEHSHEET!$K$2:$K$5</definedName>
    <definedName name="kind_of_control_method_filter">TEHSHEET!$L$2:$L$5</definedName>
    <definedName name="kind_of_data_type">TEHSHEET!$P$2:$P$3</definedName>
    <definedName name="kind_of_diameters">TEHSHEET!$T$2:$T$6</definedName>
    <definedName name="kind_of_diameters2">TEHSHEET!$AU$2:$AU$8</definedName>
    <definedName name="kind_of_diff">TEHSHEET!$AS$2:$AS$4</definedName>
    <definedName name="kind_of_forms">TEHSHEET!$AZ$2:$AZ$6</definedName>
    <definedName name="kind_of_fuel">TEHSHEET!$AK$2:$AK$9</definedName>
    <definedName name="kind_of_heat_transfer">TEHSHEET!$O$2:$O$13</definedName>
    <definedName name="kind_of_heat_transfer2">TEHSHEET!$AH$2:$AH$7</definedName>
    <definedName name="kind_of_heat_transfer3">TEHSHEET!$AI$2:$AI$3</definedName>
    <definedName name="kind_of_load">TEHSHEET!$U$2:$U$7</definedName>
    <definedName name="kind_of_load2">TEHSHEET!$U$2:$U$4</definedName>
    <definedName name="kind_of_load3">TEHSHEET!$AF$2:$AF$5</definedName>
    <definedName name="kind_of_load4">TEHSHEET!$U$2:$U$5</definedName>
    <definedName name="kind_of_nameforms">TEHSHEET!$BA$2:$BA$6</definedName>
    <definedName name="kind_of_NDS">TEHSHEET!$H$2:$H$4</definedName>
    <definedName name="kind_of_NDS_tariff">TEHSHEET!$H$7:$H$8</definedName>
    <definedName name="kind_of_NDS_tariff_people">TEHSHEET!$H$13:$H$14</definedName>
    <definedName name="kind_of_nets">TEHSHEET!$S$2:$S$4</definedName>
    <definedName name="kind_of_publication">TEHSHEET!$G$2:$G$3</definedName>
    <definedName name="kind_of_scheme_in">TEHSHEET!$Q$2:$Q$5</definedName>
    <definedName name="kind_of_scheme_in2">TEHSHEET!$Q$3:$Q$5</definedName>
    <definedName name="kind_of_tariff_unit">TEHSHEET!$J$7:$J$8</definedName>
    <definedName name="kind_of_unit">TEHSHEET!$J$2:$J$4</definedName>
    <definedName name="kind_of_zak">TEHSHEET!$AM$2:$AM$7</definedName>
    <definedName name="kpp">Титульный!$F$32</definedName>
    <definedName name="LINK_RANGE">REESTR_LINK!$B$2:$B$3</definedName>
    <definedName name="List_H">TEHSHEET!$AW$2:$AW$25</definedName>
    <definedName name="List_M">TEHSHEET!$AX$2:$AX$61</definedName>
    <definedName name="LIST_MR_MO_OKTMO">REESTR_MO!$A$2:$D$349</definedName>
    <definedName name="List01_CheckC">Территории!$D$11:$L$36</definedName>
    <definedName name="List01_NameCol">Территории!$K$1:$M$1</definedName>
    <definedName name="List01_REESTR_MO">Территории!$H$11:$L$36</definedName>
    <definedName name="List03_Date_1">'Форма 1.0.2'!$I$12:$I$13</definedName>
    <definedName name="List03_GroundMaterials_1">'Форма 1.0.2'!$J$12:$J$13</definedName>
    <definedName name="List03_NameForms">'Форма 1.0.2'!$F$12:$F$13</definedName>
    <definedName name="List03_NameForms_Copy">'Форма 1.0.2'!$M$12:$M$13</definedName>
    <definedName name="List03_note">'Форма 1.0.2'!$K$12</definedName>
    <definedName name="List03_NumForms">'Форма 1.0.2'!$E$12:$E$13</definedName>
    <definedName name="List03_NumForms_Copy">'Форма 1.0.2'!$N$12:$N$13</definedName>
    <definedName name="List06_1_DP">'Форма 3.2 | Т-ВО'!$11:$11</definedName>
    <definedName name="List06_1_MC">'Форма 3.2 | Т-ВО'!$O$18:$O$186</definedName>
    <definedName name="List06_1_MC2">'Форма 3.2 | Т-ВО'!$CG$18:$CG$186</definedName>
    <definedName name="List06_1_note">'Форма 3.2 | Т-ВО'!$CH$18:$CH$186</definedName>
    <definedName name="List06_1_Period">'Форма 3.2 | Т-ВО'!$O$18:$U$186</definedName>
    <definedName name="List06_10_DP">'Форма 3.4 | Т-подкл'!$12:$12</definedName>
    <definedName name="List06_10_flagDS">'Форма 3.4 | Т-подкл'!$Y$18:$Y$30</definedName>
    <definedName name="List06_10_flagTN">'Форма 3.4 | Т-подкл'!$Q$18:$T$30</definedName>
    <definedName name="List06_10_flagTS">'Форма 3.4 | Т-подкл'!$U$18:$X$30</definedName>
    <definedName name="List06_10_MC2">'Форма 3.4 | Т-подкл'!$AK$19:$AK$30</definedName>
    <definedName name="List06_10_note">'Форма 3.4 | Т-подкл'!$AL$19:$AL$30</definedName>
    <definedName name="List06_10_Period">'Форма 3.4 | Т-подкл'!$AC$19:$AJ$30</definedName>
    <definedName name="List06_10_pl">'Форма 3.4 | Т-подкл'!$11:$11</definedName>
    <definedName name="List06_10_region">'Форма 3.4 | Т-подкл'!$Q$22:$AB$24</definedName>
    <definedName name="List06_2_DP">'Форма 3.2 | Т-транс'!$11:$11</definedName>
    <definedName name="List06_2_MC">'Форма 3.2 | Т-транс'!$O$18:$O$30</definedName>
    <definedName name="List06_2_MC2">'Форма 3.2 | Т-транс'!$V$18:$V$30</definedName>
    <definedName name="List06_2_note">'Форма 3.2 | Т-транс'!$W$18:$W$30</definedName>
    <definedName name="List06_2_Period">'Форма 3.2 | Т-транс'!$O$18:$U$30</definedName>
    <definedName name="List06_9_DP">'Форма 3.4 | Т-подкл(инд)'!$12:$12</definedName>
    <definedName name="List06_9_flagDS">'Форма 3.4 | Т-подкл(инд)'!$Z$18:$Z$30</definedName>
    <definedName name="List06_9_flagPN">'Форма 3.4 | Т-подкл(инд)'!$N$18:$N$30</definedName>
    <definedName name="List06_9_flagTN">'Форма 3.4 | Т-подкл(инд)'!$R$18:$U$30</definedName>
    <definedName name="List06_9_flagTS">'Форма 3.4 | Т-подкл(инд)'!$V$18:$Y$30</definedName>
    <definedName name="List06_9_MC2">'Форма 3.4 | Т-подкл(инд)'!$AL$19:$AL$30</definedName>
    <definedName name="List06_9_note">'Форма 3.4 | Т-подкл(инд)'!$AM$19:$AM$30</definedName>
    <definedName name="List06_9_Period">'Форма 3.4 | Т-подкл(инд)'!$AD$19:$AK$30</definedName>
    <definedName name="List06_9_pl">'Форма 3.4 | Т-подкл(инд)'!$11:$11</definedName>
    <definedName name="List06_9_region">'Форма 3.4 | Т-подкл(инд)'!$R$22:$AC$25</definedName>
    <definedName name="List11_GroundMaterials_1">'Форма 3.9'!$F$12:$F$16</definedName>
    <definedName name="List11_note">'Форма 3.9'!$G$10:$G$16</definedName>
    <definedName name="List12_Date">'Форма 3.10'!$G$11</definedName>
    <definedName name="List12_GroundMaterials_1">'Форма 3.10'!$H$11:$H$32</definedName>
    <definedName name="List12_note">'Форма 3.10'!$I$10:$I$32</definedName>
    <definedName name="ListForms">modSheetMain!$A:$A</definedName>
    <definedName name="logical">TEHSHEET!$D$2:$D$3</definedName>
    <definedName name="mo_List01">Территории!$K$11:$K$36</definedName>
    <definedName name="MODesc">'Перечень тарифов'!$N$20:$N$41</definedName>
    <definedName name="MONTH">TEHSHEET!$E$2:$E$13</definedName>
    <definedName name="mr_List01">Территории!$H$11:$H$36</definedName>
    <definedName name="mrCopy_List01">Территории!$M$11:$M$36</definedName>
    <definedName name="mrmoCopy_List01">Территории!$R$11:$R$36</definedName>
    <definedName name="nalog">Титульный!$F$34</definedName>
    <definedName name="name_rates">'Перечень тарифов'!$J$20:$J$41</definedName>
    <definedName name="name_rates_4">TEHSHEET!$AA$2:$AA$5</definedName>
    <definedName name="name_rates_4_filter">TEHSHEET!$AB$2:$AB$5</definedName>
    <definedName name="name_rates_8">TEHSHEET!$AC$2:$AC$4</definedName>
    <definedName name="name_rates_8_filter">TEHSHEET!$AD$2:$AD$4</definedName>
    <definedName name="nameApr">'Перечень тарифов'!$G$7</definedName>
    <definedName name="NameOrPr">Титульный!$F$18</definedName>
    <definedName name="NameOrPr_ch">Титульный!$F$23</definedName>
    <definedName name="numberPr">Титульный!$F$20</definedName>
    <definedName name="numberPr_ch">Титульный!$F$25</definedName>
    <definedName name="OneRates_1">'Форма 3.2 | Т-ВО'!$O$23</definedName>
    <definedName name="OneRates_2">'Форма 3.2 | Т-транс'!$O$23</definedName>
    <definedName name="org">Титульный!$F$29</definedName>
    <definedName name="Org_Address">Титульный!$F$38:$F$38</definedName>
    <definedName name="ORG_END_DATE">TEHSHEET!$F$29</definedName>
    <definedName name="Org_main">Титульный!$F$39</definedName>
    <definedName name="ORG_START_DATE">TEHSHEET!$E$29</definedName>
    <definedName name="otv_lico_name">Титульный!$F$41:$F$44</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Cng_List11_1">'Форма 3.9'!$E$12:$E$13</definedName>
    <definedName name="pCng_List11_2">'Форма 3.9'!$E$15:$E$16</definedName>
    <definedName name="pCng_List12_1">'Форма 3.10'!$E$15:$E$16</definedName>
    <definedName name="pCng_List12_2">'Форма 3.10'!$E$18:$E$19</definedName>
    <definedName name="pCng_List12_6">'Форма 3.10'!$E$31:$E$32</definedName>
    <definedName name="pDbl_List12_5">'Форма 3.10'!$G$28:$G$29</definedName>
    <definedName name="pDbl_List12_5_copy">'Форма 3.10'!$L$28:$L$29</definedName>
    <definedName name="pDbl_List12_5_copy2">'Форма 3.10'!$K$28:$K$29</definedName>
    <definedName name="pDel_Comm">Комментарии!$C$11:$C$12</definedName>
    <definedName name="pDel_List01_0">Территории!$C$11:$C$36</definedName>
    <definedName name="pDel_List01_1">Территории!$F$11:$F$36</definedName>
    <definedName name="pDel_List01_2">Территории!$I$11:$I$36</definedName>
    <definedName name="pDel_List02">'Перечень тарифов'!$C$20:$C$41</definedName>
    <definedName name="pDel_List02_1">'Перечень тарифов'!$H$20:$H$41</definedName>
    <definedName name="pDel_List02_2">'Перечень тарифов'!$L$20:$L$41</definedName>
    <definedName name="pDel_List02_3">'Перечень тарифов'!$P$20:$P$41</definedName>
    <definedName name="pDel_List03">'Форма 1.0.2'!$C$12:$C$13</definedName>
    <definedName name="pDel_List06_1_1">'Форма 3.2 | Т-ВО'!$I$18:$K$186</definedName>
    <definedName name="pDel_List06_10_3">'Форма 3.4 | Т-подкл'!$R$19:$R$30</definedName>
    <definedName name="pDel_List06_10_4">'Форма 3.4 | Т-подкл'!$V$19:$V$30</definedName>
    <definedName name="pDel_List06_10_5">'Форма 3.4 | Т-подкл'!$Z$19:$Z$30</definedName>
    <definedName name="pDel_List06_10_6">'Форма 3.4 | Т-подкл'!$K$19:$K$30</definedName>
    <definedName name="pDel_List06_10_7">'Форма 3.4 | Т-подкл'!$N$18:$N$30</definedName>
    <definedName name="pDel_List06_2_1">'Форма 3.2 | Т-транс'!$I$18:$K$30</definedName>
    <definedName name="pDel_List06_9_3">'Форма 3.4 | Т-подкл(инд)'!$S$19:$S$30</definedName>
    <definedName name="pDel_List06_9_4">'Форма 3.4 | Т-подкл(инд)'!$W$19:$W$30</definedName>
    <definedName name="pDel_List06_9_5">'Форма 3.4 | Т-подкл(инд)'!$AA$19:$AA$30</definedName>
    <definedName name="pDel_List06_9_6">'Форма 3.4 | Т-подкл(инд)'!$K$19:$K$30</definedName>
    <definedName name="pDel_List06_9_7">'Форма 3.4 | Т-подкл(инд)'!$O$18:$O$30</definedName>
    <definedName name="pDel_List07">'Сведения об изменении'!$C$11:$C$13</definedName>
    <definedName name="pDel_List11_1">'Форма 3.9'!$C$12:$C$13</definedName>
    <definedName name="pDel_List11_2">'Форма 3.9'!$C$15:$C$16</definedName>
    <definedName name="pDel_List12_1">'Форма 3.10'!$C$15:$C$16</definedName>
    <definedName name="pDel_List12_2">'Форма 3.10'!$C$18:$C$19</definedName>
    <definedName name="pDel_List12_3">'Форма 3.10'!$C$22:$C$23</definedName>
    <definedName name="pDel_List12_4">'Форма 3.10'!$C$25:$C$26</definedName>
    <definedName name="pDel_List12_5">'Форма 3.10'!$C$28:$C$29</definedName>
    <definedName name="pDel_List12_6">'Форма 3.10'!$C$31:$C$32</definedName>
    <definedName name="periodEnd">Титульный!$F$12</definedName>
    <definedName name="periodStart">Титульный!$F$11</definedName>
    <definedName name="pIns_Comm">Комментарии!$E$12</definedName>
    <definedName name="pIns_List01_0">Территории!$E$36</definedName>
    <definedName name="pIns_List02">'Перечень тарифов'!$E$41</definedName>
    <definedName name="pIns_List03">'Форма 1.0.2'!$E$13</definedName>
    <definedName name="pIns_List06_1_Period">'Форма 3.2 | Т-ВО'!$CG$14:$CG$186</definedName>
    <definedName name="pIns_List06_10_Period">'Форма 3.4 | Т-подкл'!$AK$15:$AK$30</definedName>
    <definedName name="pIns_List06_2_Period">'Форма 3.2 | Т-транс'!$V$14:$V$30</definedName>
    <definedName name="pIns_List06_9_Period">'Форма 3.4 | Т-подкл(инд)'!$AL$19:$AL$30</definedName>
    <definedName name="pIns_List07">'Сведения об изменении'!$E$13</definedName>
    <definedName name="pIns_List11_1">'Форма 3.9'!$E$13</definedName>
    <definedName name="pIns_List11_2">'Форма 3.9'!$E$16</definedName>
    <definedName name="pIns_List12_1">'Форма 3.10'!$E$16</definedName>
    <definedName name="pIns_List12_2">'Форма 3.10'!$E$19</definedName>
    <definedName name="pIns_List12_3">'Форма 3.10'!$E$23</definedName>
    <definedName name="pIns_List12_4">'Форма 3.10'!$E$26</definedName>
    <definedName name="pIns_List12_5">'Форма 3.10'!$E$29</definedName>
    <definedName name="pIns_List12_6">'Форма 3.10'!$E$32</definedName>
    <definedName name="PROT_22">P3_PROT_22,P4_PROT_22,P5_PROT_22</definedName>
    <definedName name="pVDel_List06_1">'Форма 3.2 | Т-ВО'!$12:$12</definedName>
    <definedName name="pVDel_List06_10">'Форма 3.4 | Т-подкл'!$13:$13</definedName>
    <definedName name="pVDel_List06_2">'Форма 3.2 | Т-транс'!$12:$12</definedName>
    <definedName name="pVDel_List06_9">'Форма 3.4 | Т-подкл(инд)'!$13:$13</definedName>
    <definedName name="QUARTER">TEHSHEET!$F$2:$F$5</definedName>
    <definedName name="REESTR_LINK_RANGE">REESTR_LINK!$A$2:$C$3</definedName>
    <definedName name="REESTR_ORG_RANGE">REESTR_ORG!$A$2:$J$88</definedName>
    <definedName name="REESTR_VED_RANGE">REESTR_VED!$A$2:$B$4</definedName>
    <definedName name="REESTR_VT_RANGE">REESTR_VT!$A$2:$B$5</definedName>
    <definedName name="RegExc_clear_1">et_union_hor!$L$118:$W$118,et_union_hor!$L$124:$W$124</definedName>
    <definedName name="RegExc_Clear_2">et_union_hor!$L$135:$W$135,et_union_hor!$L$141:$W$141</definedName>
    <definedName name="REGION">TEHSHEET!$A$2:$A$87</definedName>
    <definedName name="region_name">Титульный!$F$7</definedName>
    <definedName name="RegulatoryPeriod">Титульный!$F$11:$F$12</definedName>
    <definedName name="SAPBEXrevision" hidden="1">1</definedName>
    <definedName name="SAPBEXsysID" hidden="1">"BW2"</definedName>
    <definedName name="SAPBEXwbID" hidden="1">"479GSPMTNK9HM4ZSIVE5K2SH6"</definedName>
    <definedName name="SKI_number">TEHSHEET!$I$2:$I$21</definedName>
    <definedName name="tariffDesc">'Перечень тарифов'!$R$20:$R$41</definedName>
    <definedName name="TECH_ORG_ID">Титульный!$F$1</definedName>
    <definedName name="ter_List01">Территории!$E$11:$E$36</definedName>
    <definedName name="terCopy_List01">Территории!$Q$11:$Q$36</definedName>
    <definedName name="TitlePr_ch">Титульный!$F$22</definedName>
    <definedName name="TwoRates_1">'Форма 3.2 | Т-ВО'!$P$23:$Q$23</definedName>
    <definedName name="TwoRates_2">'Форма 3.2 | Т-транс'!$P$23:$Q$23</definedName>
    <definedName name="UpdStatus">Инструкция!$AA$1</definedName>
    <definedName name="VDET_END_DATE">TEHSHEET!$F$32</definedName>
    <definedName name="VDET_START_DATE">TEHSHEET!$E$32</definedName>
    <definedName name="version">Инструкция!$B$3</definedName>
    <definedName name="vid_teplnos_1">'Форма 3.2 | Т-ВО'!$M$23</definedName>
    <definedName name="vid_teplnos_10">et_union_hor!$M$137</definedName>
    <definedName name="vid_teplnos_12">et_union_hor!$M$82</definedName>
    <definedName name="vid_teplnos_2">'Форма 3.2 | Т-транс'!$M$23</definedName>
    <definedName name="vid_teplnos_6">et_union_hor!$M$34</definedName>
    <definedName name="vid_teplnos_7">et_union_hor!$M$50</definedName>
    <definedName name="vid_teplnos_8">et_union_hor!$M$66</definedName>
    <definedName name="vid_teplnos_9">et_union_hor!$M$120</definedName>
    <definedName name="VidTopl">'Перечень тарифов'!$G$13</definedName>
    <definedName name="VidTopl_2">'Форма 3.2 | Т-транс'!$M$8</definedName>
    <definedName name="warmNote">'Перечень тарифов'!$S$20:$S$41</definedName>
    <definedName name="year_list">TEHSHEET!$C$2:$C$6</definedName>
    <definedName name="year_list1">TEHSHEET!$B$2:$B$27</definedName>
  </definedNames>
  <calcPr calcId="191029"/>
</workbook>
</file>

<file path=xl/calcChain.xml><?xml version="1.0" encoding="utf-8"?>
<calcChain xmlns="http://schemas.openxmlformats.org/spreadsheetml/2006/main">
  <c r="M7" i="530" l="1"/>
  <c r="O7" i="530"/>
  <c r="M8" i="530"/>
  <c r="O8" i="530"/>
  <c r="M9" i="530"/>
  <c r="O9" i="530"/>
  <c r="O10" i="530"/>
  <c r="N17" i="530"/>
  <c r="O17" i="530" s="1"/>
  <c r="P17" i="530" s="1"/>
  <c r="Q17" i="530" s="1"/>
  <c r="R17" i="530" s="1"/>
  <c r="S17" i="530" s="1"/>
  <c r="U17" i="530" s="1"/>
  <c r="V17" i="530" s="1"/>
  <c r="W17" i="530" s="1"/>
  <c r="X17" i="530" s="1"/>
  <c r="Y17" i="530" s="1"/>
  <c r="Z17" i="530" s="1"/>
  <c r="AB17" i="530" s="1"/>
  <c r="AC17" i="530" s="1"/>
  <c r="AD17" i="530" s="1"/>
  <c r="AE17" i="530" s="1"/>
  <c r="AF17" i="530" s="1"/>
  <c r="AG17" i="530" s="1"/>
  <c r="AI17" i="530" s="1"/>
  <c r="AJ17" i="530" s="1"/>
  <c r="AK17" i="530" s="1"/>
  <c r="AL17" i="530" s="1"/>
  <c r="AM17" i="530" s="1"/>
  <c r="AN17" i="530" s="1"/>
  <c r="AP17" i="530" s="1"/>
  <c r="AQ17" i="530" s="1"/>
  <c r="AR17" i="530" s="1"/>
  <c r="AS17" i="530" s="1"/>
  <c r="AT17" i="530" s="1"/>
  <c r="AU17" i="530" s="1"/>
  <c r="AW17" i="530" s="1"/>
  <c r="AX17" i="530" s="1"/>
  <c r="AY17" i="530" s="1"/>
  <c r="AZ17" i="530" s="1"/>
  <c r="BA17" i="530" s="1"/>
  <c r="BB17" i="530" s="1"/>
  <c r="BD17" i="530" s="1"/>
  <c r="BE17" i="530" s="1"/>
  <c r="BF17" i="530" s="1"/>
  <c r="BG17" i="530" s="1"/>
  <c r="BH17" i="530" s="1"/>
  <c r="BI17" i="530" s="1"/>
  <c r="BK17" i="530" s="1"/>
  <c r="BL17" i="530" s="1"/>
  <c r="BM17" i="530" s="1"/>
  <c r="BN17" i="530" s="1"/>
  <c r="BO17" i="530" s="1"/>
  <c r="BP17" i="530" s="1"/>
  <c r="BR17" i="530" s="1"/>
  <c r="BS17" i="530" s="1"/>
  <c r="BT17" i="530" s="1"/>
  <c r="BU17" i="530" s="1"/>
  <c r="BV17" i="530" s="1"/>
  <c r="BW17" i="530" s="1"/>
  <c r="BY17" i="530" s="1"/>
  <c r="BZ17" i="530" s="1"/>
  <c r="CA17" i="530" s="1"/>
  <c r="CB17" i="530" s="1"/>
  <c r="CC17" i="530" s="1"/>
  <c r="CD17" i="530" s="1"/>
  <c r="CF17" i="530" s="1"/>
  <c r="CG17" i="530" s="1"/>
  <c r="CH17" i="530" s="1"/>
  <c r="L18" i="530"/>
  <c r="O18" i="530"/>
  <c r="L19" i="530"/>
  <c r="O19" i="530"/>
  <c r="L20" i="530"/>
  <c r="L21" i="530"/>
  <c r="L22" i="530"/>
  <c r="CK23" i="530"/>
  <c r="CJ22" i="530"/>
  <c r="L23" i="530"/>
  <c r="Q24" i="530"/>
  <c r="X24" i="530"/>
  <c r="AE24" i="530"/>
  <c r="AL24" i="530"/>
  <c r="AS24" i="530"/>
  <c r="AZ24" i="530"/>
  <c r="BG24" i="530"/>
  <c r="BN24" i="530"/>
  <c r="BU24" i="530"/>
  <c r="CB24" i="530"/>
  <c r="CI23" i="530"/>
  <c r="L26" i="530"/>
  <c r="CK27" i="530"/>
  <c r="CJ26" i="530"/>
  <c r="L27" i="530"/>
  <c r="Q28" i="530"/>
  <c r="X28" i="530"/>
  <c r="AE28" i="530"/>
  <c r="AL28" i="530"/>
  <c r="AS28" i="530"/>
  <c r="AZ28" i="530"/>
  <c r="BG28" i="530"/>
  <c r="BN28" i="530"/>
  <c r="BU28" i="530"/>
  <c r="CB28" i="530"/>
  <c r="CI27" i="530"/>
  <c r="L30" i="530"/>
  <c r="CK31" i="530"/>
  <c r="CJ30" i="530"/>
  <c r="L31" i="530"/>
  <c r="Q32" i="530"/>
  <c r="X32" i="530"/>
  <c r="AE32" i="530"/>
  <c r="AL32" i="530"/>
  <c r="AS32" i="530"/>
  <c r="AZ32" i="530"/>
  <c r="BG32" i="530"/>
  <c r="BN32" i="530"/>
  <c r="BU32" i="530"/>
  <c r="CB32" i="530"/>
  <c r="CI31" i="530"/>
  <c r="L36" i="530"/>
  <c r="O36" i="530"/>
  <c r="L37" i="530"/>
  <c r="L38" i="530"/>
  <c r="L39" i="530"/>
  <c r="CK40" i="530"/>
  <c r="CJ39" i="530"/>
  <c r="L40" i="530"/>
  <c r="Q41" i="530"/>
  <c r="X41" i="530"/>
  <c r="AE41" i="530"/>
  <c r="AL41" i="530"/>
  <c r="AS41" i="530"/>
  <c r="AZ41" i="530"/>
  <c r="BG41" i="530"/>
  <c r="BN41" i="530"/>
  <c r="BU41" i="530"/>
  <c r="CB41" i="530"/>
  <c r="CI40" i="530"/>
  <c r="L43" i="530"/>
  <c r="CK44" i="530"/>
  <c r="CJ43" i="530"/>
  <c r="L44" i="530"/>
  <c r="Q45" i="530"/>
  <c r="X45" i="530"/>
  <c r="AE45" i="530"/>
  <c r="AL45" i="530"/>
  <c r="AS45" i="530"/>
  <c r="AZ45" i="530"/>
  <c r="BG45" i="530"/>
  <c r="BN45" i="530"/>
  <c r="BU45" i="530"/>
  <c r="CB45" i="530"/>
  <c r="CI44" i="530"/>
  <c r="L47" i="530"/>
  <c r="CK48" i="530"/>
  <c r="CJ47" i="530"/>
  <c r="L48" i="530"/>
  <c r="Q49" i="530"/>
  <c r="X49" i="530"/>
  <c r="AE49" i="530"/>
  <c r="AL49" i="530"/>
  <c r="AS49" i="530"/>
  <c r="AZ49" i="530"/>
  <c r="BG49" i="530"/>
  <c r="BN49" i="530"/>
  <c r="BU49" i="530"/>
  <c r="CB49" i="530"/>
  <c r="CI48" i="530"/>
  <c r="L53" i="530"/>
  <c r="O53" i="530"/>
  <c r="L54" i="530"/>
  <c r="L55" i="530"/>
  <c r="L56" i="530"/>
  <c r="CK57" i="530"/>
  <c r="CJ56" i="530"/>
  <c r="L57" i="530"/>
  <c r="Q58" i="530"/>
  <c r="X58" i="530"/>
  <c r="AE58" i="530"/>
  <c r="AL58" i="530"/>
  <c r="AS58" i="530"/>
  <c r="AZ58" i="530"/>
  <c r="BG58" i="530"/>
  <c r="BN58" i="530"/>
  <c r="BU58" i="530"/>
  <c r="CB58" i="530"/>
  <c r="CI57" i="530"/>
  <c r="L60" i="530"/>
  <c r="CK61" i="530"/>
  <c r="CJ60" i="530"/>
  <c r="L61" i="530"/>
  <c r="Q62" i="530"/>
  <c r="X62" i="530"/>
  <c r="AE62" i="530"/>
  <c r="AL62" i="530"/>
  <c r="AS62" i="530"/>
  <c r="AZ62" i="530"/>
  <c r="BG62" i="530"/>
  <c r="BN62" i="530"/>
  <c r="BU62" i="530"/>
  <c r="CB62" i="530"/>
  <c r="CI61" i="530"/>
  <c r="L64" i="530"/>
  <c r="CK65" i="530"/>
  <c r="CJ64" i="530"/>
  <c r="L65" i="530"/>
  <c r="Q66" i="530"/>
  <c r="X66" i="530"/>
  <c r="AE66" i="530"/>
  <c r="AL66" i="530"/>
  <c r="AS66" i="530"/>
  <c r="AZ66" i="530"/>
  <c r="BG66" i="530"/>
  <c r="BN66" i="530"/>
  <c r="BU66" i="530"/>
  <c r="CB66" i="530"/>
  <c r="CI65" i="530"/>
  <c r="L70" i="530"/>
  <c r="O70" i="530"/>
  <c r="L71" i="530"/>
  <c r="L72" i="530"/>
  <c r="L73" i="530"/>
  <c r="CK74" i="530"/>
  <c r="CJ73" i="530"/>
  <c r="L74" i="530"/>
  <c r="Q75" i="530"/>
  <c r="X75" i="530"/>
  <c r="AE75" i="530"/>
  <c r="AL75" i="530"/>
  <c r="AS75" i="530"/>
  <c r="AZ75" i="530"/>
  <c r="BG75" i="530"/>
  <c r="BN75" i="530"/>
  <c r="BU75" i="530"/>
  <c r="CB75" i="530"/>
  <c r="CI74" i="530"/>
  <c r="L77" i="530"/>
  <c r="CK78" i="530"/>
  <c r="CJ77" i="530"/>
  <c r="L78" i="530"/>
  <c r="Q79" i="530"/>
  <c r="X79" i="530"/>
  <c r="AE79" i="530"/>
  <c r="AL79" i="530"/>
  <c r="AS79" i="530"/>
  <c r="AZ79" i="530"/>
  <c r="BG79" i="530"/>
  <c r="BN79" i="530"/>
  <c r="BU79" i="530"/>
  <c r="CB79" i="530"/>
  <c r="CI78" i="530"/>
  <c r="L81" i="530"/>
  <c r="CK82" i="530"/>
  <c r="CJ81" i="530"/>
  <c r="L82" i="530"/>
  <c r="Q83" i="530"/>
  <c r="X83" i="530"/>
  <c r="AE83" i="530"/>
  <c r="AL83" i="530"/>
  <c r="AS83" i="530"/>
  <c r="AZ83" i="530"/>
  <c r="BG83" i="530"/>
  <c r="BN83" i="530"/>
  <c r="BU83" i="530"/>
  <c r="CB83" i="530"/>
  <c r="CI82" i="530"/>
  <c r="L87" i="530"/>
  <c r="O87" i="530"/>
  <c r="L88" i="530"/>
  <c r="L89" i="530"/>
  <c r="L90" i="530"/>
  <c r="CK91" i="530"/>
  <c r="CJ90" i="530"/>
  <c r="L91" i="530"/>
  <c r="Q92" i="530"/>
  <c r="X92" i="530"/>
  <c r="AE92" i="530"/>
  <c r="AL92" i="530"/>
  <c r="AS92" i="530"/>
  <c r="AZ92" i="530"/>
  <c r="BG92" i="530"/>
  <c r="BN92" i="530"/>
  <c r="BU92" i="530"/>
  <c r="CB92" i="530"/>
  <c r="CI91" i="530"/>
  <c r="L94" i="530"/>
  <c r="CK95" i="530"/>
  <c r="CJ94" i="530"/>
  <c r="L95" i="530"/>
  <c r="Q96" i="530"/>
  <c r="X96" i="530"/>
  <c r="AE96" i="530"/>
  <c r="AL96" i="530"/>
  <c r="AS96" i="530"/>
  <c r="AZ96" i="530"/>
  <c r="BG96" i="530"/>
  <c r="BN96" i="530"/>
  <c r="BU96" i="530"/>
  <c r="CB96" i="530"/>
  <c r="CI95" i="530"/>
  <c r="L98" i="530"/>
  <c r="CK99" i="530"/>
  <c r="CJ98" i="530"/>
  <c r="L99" i="530"/>
  <c r="Q100" i="530"/>
  <c r="X100" i="530"/>
  <c r="AE100" i="530"/>
  <c r="AL100" i="530"/>
  <c r="AS100" i="530"/>
  <c r="AZ100" i="530"/>
  <c r="BG100" i="530"/>
  <c r="BN100" i="530"/>
  <c r="BU100" i="530"/>
  <c r="CB100" i="530"/>
  <c r="CI99" i="530"/>
  <c r="L104" i="530"/>
  <c r="O104" i="530"/>
  <c r="L105" i="530"/>
  <c r="O105" i="530"/>
  <c r="L106" i="530"/>
  <c r="L107" i="530"/>
  <c r="CK108" i="530"/>
  <c r="CJ107" i="530"/>
  <c r="L108" i="530"/>
  <c r="Q109" i="530"/>
  <c r="X109" i="530"/>
  <c r="AE109" i="530"/>
  <c r="AL109" i="530"/>
  <c r="AS109" i="530"/>
  <c r="AZ109" i="530"/>
  <c r="BG109" i="530"/>
  <c r="BN109" i="530"/>
  <c r="BU109" i="530"/>
  <c r="CB109" i="530"/>
  <c r="CI108" i="530"/>
  <c r="L111" i="530"/>
  <c r="CK112" i="530"/>
  <c r="CJ111" i="530"/>
  <c r="L112" i="530"/>
  <c r="Q113" i="530"/>
  <c r="X113" i="530"/>
  <c r="AE113" i="530"/>
  <c r="AL113" i="530"/>
  <c r="AS113" i="530"/>
  <c r="AZ113" i="530"/>
  <c r="BG113" i="530"/>
  <c r="BN113" i="530"/>
  <c r="BU113" i="530"/>
  <c r="CB113" i="530"/>
  <c r="CI112" i="530"/>
  <c r="L115" i="530"/>
  <c r="CK116" i="530"/>
  <c r="CJ115" i="530"/>
  <c r="L116" i="530"/>
  <c r="Q117" i="530"/>
  <c r="X117" i="530"/>
  <c r="AE117" i="530"/>
  <c r="AL117" i="530"/>
  <c r="AS117" i="530"/>
  <c r="AZ117" i="530"/>
  <c r="BG117" i="530"/>
  <c r="BN117" i="530"/>
  <c r="BU117" i="530"/>
  <c r="CB117" i="530"/>
  <c r="CI116" i="530"/>
  <c r="L121" i="530"/>
  <c r="O121" i="530"/>
  <c r="L122" i="530"/>
  <c r="L123" i="530"/>
  <c r="CK124" i="530"/>
  <c r="CJ123" i="530"/>
  <c r="L124" i="530"/>
  <c r="Q125" i="530"/>
  <c r="X125" i="530"/>
  <c r="AE125" i="530"/>
  <c r="AL125" i="530"/>
  <c r="AS125" i="530"/>
  <c r="AZ125" i="530"/>
  <c r="BG125" i="530"/>
  <c r="BN125" i="530"/>
  <c r="BU125" i="530"/>
  <c r="CB125" i="530"/>
  <c r="CI124" i="530"/>
  <c r="L127" i="530"/>
  <c r="CK128" i="530"/>
  <c r="CJ127" i="530"/>
  <c r="L128" i="530"/>
  <c r="Q129" i="530"/>
  <c r="X129" i="530"/>
  <c r="AE129" i="530"/>
  <c r="AL129" i="530"/>
  <c r="AS129" i="530"/>
  <c r="AZ129" i="530"/>
  <c r="BG129" i="530"/>
  <c r="BN129" i="530"/>
  <c r="BU129" i="530"/>
  <c r="CB129" i="530"/>
  <c r="CI128" i="530"/>
  <c r="L131" i="530"/>
  <c r="CK132" i="530"/>
  <c r="CJ131" i="530"/>
  <c r="L132" i="530"/>
  <c r="Q133" i="530"/>
  <c r="X133" i="530"/>
  <c r="AE133" i="530"/>
  <c r="AL133" i="530"/>
  <c r="AS133" i="530"/>
  <c r="AZ133" i="530"/>
  <c r="BG133" i="530"/>
  <c r="BN133" i="530"/>
  <c r="BU133" i="530"/>
  <c r="CB133" i="530"/>
  <c r="CI132" i="530"/>
  <c r="L137" i="530"/>
  <c r="O137" i="530"/>
  <c r="L138" i="530"/>
  <c r="L139" i="530"/>
  <c r="L140" i="530"/>
  <c r="CK141" i="530"/>
  <c r="CJ140" i="530"/>
  <c r="L141" i="530"/>
  <c r="Q142" i="530"/>
  <c r="X142" i="530"/>
  <c r="AE142" i="530"/>
  <c r="AL142" i="530"/>
  <c r="AS142" i="530"/>
  <c r="AZ142" i="530"/>
  <c r="BG142" i="530"/>
  <c r="BN142" i="530"/>
  <c r="BU142" i="530"/>
  <c r="CB142" i="530"/>
  <c r="CI141" i="530"/>
  <c r="L144" i="530"/>
  <c r="CK145" i="530"/>
  <c r="CJ144" i="530"/>
  <c r="L145" i="530"/>
  <c r="Q146" i="530"/>
  <c r="X146" i="530"/>
  <c r="AE146" i="530"/>
  <c r="AL146" i="530"/>
  <c r="AS146" i="530"/>
  <c r="AZ146" i="530"/>
  <c r="BG146" i="530"/>
  <c r="BN146" i="530"/>
  <c r="BU146" i="530"/>
  <c r="CB146" i="530"/>
  <c r="CI145" i="530"/>
  <c r="L148" i="530"/>
  <c r="CK149" i="530"/>
  <c r="CJ148" i="530"/>
  <c r="L149" i="530"/>
  <c r="Q150" i="530"/>
  <c r="X150" i="530"/>
  <c r="AE150" i="530"/>
  <c r="AL150" i="530"/>
  <c r="AS150" i="530"/>
  <c r="AZ150" i="530"/>
  <c r="BG150" i="530"/>
  <c r="BN150" i="530"/>
  <c r="BU150" i="530"/>
  <c r="CB150" i="530"/>
  <c r="CI149" i="530"/>
  <c r="L154" i="530"/>
  <c r="O154" i="530"/>
  <c r="L155" i="530"/>
  <c r="O155" i="530"/>
  <c r="L156" i="530"/>
  <c r="L157" i="530"/>
  <c r="CK158" i="530"/>
  <c r="CJ157" i="530"/>
  <c r="L158" i="530"/>
  <c r="Q159" i="530"/>
  <c r="X159" i="530"/>
  <c r="AE159" i="530"/>
  <c r="AL159" i="530"/>
  <c r="AS159" i="530"/>
  <c r="AZ159" i="530"/>
  <c r="BG159" i="530"/>
  <c r="BN159" i="530"/>
  <c r="BU159" i="530"/>
  <c r="CB159" i="530"/>
  <c r="CI158" i="530"/>
  <c r="L161" i="530"/>
  <c r="CK162" i="530"/>
  <c r="CJ161" i="530"/>
  <c r="L162" i="530"/>
  <c r="Q163" i="530"/>
  <c r="X163" i="530"/>
  <c r="AE163" i="530"/>
  <c r="AL163" i="530"/>
  <c r="AS163" i="530"/>
  <c r="AZ163" i="530"/>
  <c r="BG163" i="530"/>
  <c r="BN163" i="530"/>
  <c r="BU163" i="530"/>
  <c r="CB163" i="530"/>
  <c r="CI162" i="530"/>
  <c r="L165" i="530"/>
  <c r="CK166" i="530"/>
  <c r="CJ165" i="530"/>
  <c r="L166" i="530"/>
  <c r="Q167" i="530"/>
  <c r="X167" i="530"/>
  <c r="AE167" i="530"/>
  <c r="AL167" i="530"/>
  <c r="AS167" i="530"/>
  <c r="AZ167" i="530"/>
  <c r="BG167" i="530"/>
  <c r="BN167" i="530"/>
  <c r="BU167" i="530"/>
  <c r="CB167" i="530"/>
  <c r="CI166" i="530"/>
  <c r="L171" i="530"/>
  <c r="O171" i="530"/>
  <c r="L172" i="530"/>
  <c r="L173" i="530"/>
  <c r="CK174" i="530"/>
  <c r="CJ173" i="530"/>
  <c r="L174" i="530"/>
  <c r="Q175" i="530"/>
  <c r="X175" i="530"/>
  <c r="AE175" i="530"/>
  <c r="AL175" i="530"/>
  <c r="AS175" i="530"/>
  <c r="AZ175" i="530"/>
  <c r="BG175" i="530"/>
  <c r="BN175" i="530"/>
  <c r="BU175" i="530"/>
  <c r="CB175" i="530"/>
  <c r="CI174" i="530"/>
  <c r="L177" i="530"/>
  <c r="CK178" i="530"/>
  <c r="CJ177" i="530"/>
  <c r="L178" i="530"/>
  <c r="Q179" i="530"/>
  <c r="X179" i="530"/>
  <c r="AE179" i="530"/>
  <c r="AL179" i="530"/>
  <c r="AS179" i="530"/>
  <c r="AZ179" i="530"/>
  <c r="BG179" i="530"/>
  <c r="BN179" i="530"/>
  <c r="BU179" i="530"/>
  <c r="CB179" i="530"/>
  <c r="CI178" i="530"/>
  <c r="L181" i="530"/>
  <c r="CK182" i="530"/>
  <c r="CJ181" i="530"/>
  <c r="L182" i="530"/>
  <c r="Q183" i="530"/>
  <c r="X183" i="530"/>
  <c r="AE183" i="530"/>
  <c r="AL183" i="530"/>
  <c r="AS183" i="530"/>
  <c r="AZ183" i="530"/>
  <c r="BG183" i="530"/>
  <c r="BN183" i="530"/>
  <c r="BU183" i="530"/>
  <c r="CB183" i="530"/>
  <c r="CI182" i="530"/>
  <c r="A1" i="612"/>
  <c r="A2" i="612"/>
  <c r="A3" i="612"/>
  <c r="A4" i="612"/>
  <c r="A5" i="612"/>
  <c r="A6" i="612"/>
  <c r="A7" i="612"/>
  <c r="A8" i="612"/>
  <c r="A9" i="612"/>
  <c r="A10" i="612"/>
  <c r="A11" i="612"/>
  <c r="A12" i="612"/>
  <c r="A13" i="612"/>
  <c r="A14" i="612"/>
  <c r="A15" i="612"/>
  <c r="A16" i="612"/>
  <c r="A17" i="612"/>
  <c r="A18" i="612"/>
  <c r="A19" i="612"/>
  <c r="A20" i="612"/>
  <c r="A21" i="612"/>
  <c r="A22" i="612"/>
  <c r="A23" i="612"/>
  <c r="A24" i="612"/>
  <c r="A25" i="612"/>
  <c r="A26" i="612"/>
  <c r="A27" i="612"/>
  <c r="A28" i="612"/>
  <c r="A29" i="612"/>
  <c r="A30" i="612"/>
  <c r="A31" i="612"/>
  <c r="A32" i="612"/>
  <c r="A33" i="612"/>
  <c r="A34" i="612"/>
  <c r="A35" i="612"/>
  <c r="A36" i="612"/>
  <c r="A37" i="612"/>
  <c r="A38" i="612"/>
  <c r="A39" i="612"/>
  <c r="A40" i="612"/>
  <c r="A41" i="612"/>
  <c r="A42" i="612"/>
  <c r="A43" i="612"/>
  <c r="A44" i="612"/>
  <c r="A45" i="612"/>
  <c r="A46" i="612"/>
  <c r="A47" i="612"/>
  <c r="A48" i="612"/>
  <c r="A49" i="612"/>
  <c r="A50" i="612"/>
  <c r="A51" i="612"/>
  <c r="A52" i="612"/>
  <c r="A53" i="612"/>
  <c r="A54" i="612"/>
  <c r="A55" i="612"/>
  <c r="A56" i="612"/>
  <c r="A57" i="612"/>
  <c r="A58" i="612"/>
  <c r="A59" i="612"/>
  <c r="A60" i="612"/>
  <c r="A61" i="612"/>
  <c r="A62" i="612"/>
  <c r="A63" i="612"/>
  <c r="A64" i="612"/>
  <c r="A65" i="612"/>
  <c r="A66" i="612"/>
  <c r="A67" i="612"/>
  <c r="A68" i="612"/>
  <c r="A69" i="612"/>
  <c r="A70" i="612"/>
  <c r="A71" i="612"/>
  <c r="A72" i="612"/>
  <c r="A73" i="612"/>
  <c r="A74" i="612"/>
  <c r="A75" i="612"/>
  <c r="A76" i="612"/>
  <c r="A77" i="612"/>
  <c r="A78" i="612"/>
  <c r="A79" i="612"/>
  <c r="A80" i="612"/>
  <c r="A81" i="612"/>
  <c r="A82" i="612"/>
  <c r="A83" i="612"/>
  <c r="A84" i="612"/>
  <c r="A85" i="612"/>
  <c r="A86" i="612"/>
  <c r="A87" i="612"/>
  <c r="A88" i="612"/>
  <c r="A89" i="612"/>
  <c r="A90" i="612"/>
  <c r="A91" i="612"/>
  <c r="A92" i="612"/>
  <c r="A93" i="612"/>
  <c r="A94" i="612"/>
  <c r="A95" i="612"/>
  <c r="A96" i="612"/>
  <c r="A97" i="612"/>
  <c r="A98" i="612"/>
  <c r="A99" i="612"/>
  <c r="A100" i="612"/>
  <c r="A101" i="612"/>
  <c r="A102" i="612"/>
  <c r="A103" i="612"/>
  <c r="A104" i="612"/>
  <c r="A105" i="612"/>
  <c r="A106" i="612"/>
  <c r="A107" i="612"/>
  <c r="A108" i="612"/>
  <c r="A109" i="612"/>
  <c r="A110" i="612"/>
  <c r="A111" i="612"/>
  <c r="A112" i="612"/>
  <c r="A113" i="612"/>
  <c r="A114" i="612"/>
  <c r="A115" i="612"/>
  <c r="A116" i="612"/>
  <c r="A117" i="612"/>
  <c r="A118" i="612"/>
  <c r="A119" i="612"/>
  <c r="A120" i="612"/>
  <c r="A121" i="612"/>
  <c r="A122" i="612"/>
  <c r="A123" i="612"/>
  <c r="A124" i="612"/>
  <c r="A125" i="612"/>
  <c r="A126" i="612"/>
  <c r="A127" i="612"/>
  <c r="A128" i="612"/>
  <c r="A129" i="612"/>
  <c r="A130" i="612"/>
  <c r="A131" i="612"/>
  <c r="A132" i="612"/>
  <c r="A133" i="612"/>
  <c r="A134" i="612"/>
  <c r="A135" i="612"/>
  <c r="A136" i="612"/>
  <c r="A137" i="612"/>
  <c r="A138" i="612"/>
  <c r="A139" i="612"/>
  <c r="A140" i="612"/>
  <c r="A141" i="612"/>
  <c r="A142" i="612"/>
  <c r="A143" i="612"/>
  <c r="A144" i="612"/>
  <c r="A145" i="612"/>
  <c r="A146" i="612"/>
  <c r="A147" i="612"/>
  <c r="A148" i="612"/>
  <c r="A149" i="612"/>
  <c r="A150" i="612"/>
  <c r="A151" i="612"/>
  <c r="A152" i="612"/>
  <c r="A153" i="612"/>
  <c r="A154" i="612"/>
  <c r="A155" i="612"/>
  <c r="A156" i="612"/>
  <c r="A157" i="612"/>
  <c r="A158" i="612"/>
  <c r="A159" i="612"/>
  <c r="A160" i="612"/>
  <c r="A161" i="612"/>
  <c r="A162" i="612"/>
  <c r="A163" i="612"/>
  <c r="A164" i="612"/>
  <c r="A165" i="612"/>
  <c r="A166" i="612"/>
  <c r="A167" i="612"/>
  <c r="A168" i="612"/>
  <c r="A169" i="612"/>
  <c r="A170" i="612"/>
  <c r="A171" i="612"/>
  <c r="A172" i="612"/>
  <c r="A173" i="612"/>
  <c r="A174" i="612"/>
  <c r="A175" i="612"/>
  <c r="A176" i="612"/>
  <c r="A177" i="612"/>
  <c r="A178" i="612"/>
  <c r="A179" i="612"/>
  <c r="A180" i="612"/>
  <c r="A181" i="612"/>
  <c r="A182" i="612"/>
  <c r="A183" i="612"/>
  <c r="A184" i="612"/>
  <c r="A185" i="612"/>
  <c r="A186" i="612"/>
  <c r="A187" i="612"/>
  <c r="A188" i="612"/>
  <c r="A189" i="612"/>
  <c r="A190" i="612"/>
  <c r="A191" i="612"/>
  <c r="A192" i="612"/>
  <c r="A193" i="612"/>
  <c r="A194" i="612"/>
  <c r="A195" i="612"/>
  <c r="A196" i="612"/>
  <c r="A197" i="612"/>
  <c r="A198" i="612"/>
  <c r="A199" i="612"/>
  <c r="A200" i="612"/>
  <c r="A201" i="612"/>
  <c r="A202" i="612"/>
  <c r="A203" i="612"/>
  <c r="A204" i="612"/>
  <c r="A205" i="612"/>
  <c r="A206" i="612"/>
  <c r="A207" i="612"/>
  <c r="A208" i="612"/>
  <c r="A209" i="612"/>
  <c r="A210" i="612"/>
  <c r="A211" i="612"/>
  <c r="A212" i="612"/>
  <c r="A213" i="612"/>
  <c r="A214" i="612"/>
  <c r="A215" i="612"/>
  <c r="A216" i="612"/>
  <c r="A217" i="612"/>
  <c r="A218" i="612"/>
  <c r="A219" i="612"/>
  <c r="A220" i="612"/>
  <c r="A221" i="612"/>
  <c r="A222" i="612"/>
  <c r="A223" i="612"/>
  <c r="A224" i="612"/>
  <c r="A225" i="612"/>
  <c r="A226" i="612"/>
  <c r="A227" i="612"/>
  <c r="A228" i="612"/>
  <c r="A229" i="612"/>
  <c r="A230" i="612"/>
  <c r="A231" i="612"/>
  <c r="A232" i="612"/>
  <c r="A233" i="612"/>
  <c r="A234" i="612"/>
  <c r="A235" i="612"/>
  <c r="A236" i="612"/>
  <c r="A237" i="612"/>
  <c r="A238" i="612"/>
  <c r="A239" i="612"/>
  <c r="A240" i="612"/>
  <c r="A241" i="612"/>
  <c r="A242" i="612"/>
  <c r="A243" i="612"/>
  <c r="A244" i="612"/>
  <c r="A245" i="612"/>
  <c r="A246" i="612"/>
  <c r="A247" i="612"/>
  <c r="A248" i="612"/>
  <c r="A249" i="612"/>
  <c r="A250" i="612"/>
  <c r="A251" i="612"/>
  <c r="A252" i="612"/>
  <c r="A253" i="612"/>
  <c r="A254" i="612"/>
  <c r="A255" i="612"/>
  <c r="A256" i="612"/>
  <c r="A257" i="612"/>
  <c r="A258" i="612"/>
  <c r="A259" i="612"/>
  <c r="A260" i="612"/>
  <c r="A261" i="612"/>
  <c r="A262" i="612"/>
  <c r="A263" i="612"/>
  <c r="A264" i="612"/>
  <c r="A265" i="612"/>
  <c r="A266" i="612"/>
  <c r="A267" i="612"/>
  <c r="A268" i="612"/>
  <c r="A269" i="612"/>
  <c r="A270" i="612"/>
  <c r="A271" i="612"/>
  <c r="A272" i="612"/>
  <c r="A273" i="612"/>
  <c r="A274" i="612"/>
  <c r="A275" i="612"/>
  <c r="A276" i="612"/>
  <c r="A277" i="612"/>
  <c r="A278" i="612"/>
  <c r="A279" i="612"/>
  <c r="A280" i="612"/>
  <c r="A281" i="612"/>
  <c r="A282" i="612"/>
  <c r="A283" i="612"/>
  <c r="A284" i="612"/>
  <c r="A285" i="612"/>
  <c r="A286" i="612"/>
  <c r="A287" i="612"/>
  <c r="A288" i="612"/>
  <c r="A289" i="612"/>
  <c r="A290" i="612"/>
  <c r="A291" i="612"/>
  <c r="A292" i="612"/>
  <c r="A293" i="612"/>
  <c r="A294" i="612"/>
  <c r="A295" i="612"/>
  <c r="A296" i="612"/>
  <c r="A297" i="612"/>
  <c r="A298" i="612"/>
  <c r="A299" i="612"/>
  <c r="A300" i="612"/>
  <c r="A301" i="612"/>
  <c r="A302" i="612"/>
  <c r="A303" i="612"/>
  <c r="A304" i="612"/>
  <c r="A305" i="612"/>
  <c r="A306" i="612"/>
  <c r="A307" i="612"/>
  <c r="A308" i="612"/>
  <c r="A309" i="612"/>
  <c r="A310" i="612"/>
  <c r="A311" i="612"/>
  <c r="A312" i="612"/>
  <c r="A313" i="612"/>
  <c r="A314" i="612"/>
  <c r="A315" i="612"/>
  <c r="A316" i="612"/>
  <c r="A317" i="612"/>
  <c r="A318" i="612"/>
  <c r="A319" i="612"/>
  <c r="A320" i="612"/>
  <c r="A321" i="612"/>
  <c r="A322" i="612"/>
  <c r="A323" i="612"/>
  <c r="A324" i="612"/>
  <c r="A325" i="612"/>
  <c r="A326" i="612"/>
  <c r="A327" i="612"/>
  <c r="A328" i="612"/>
  <c r="A329" i="612"/>
  <c r="A330" i="612"/>
  <c r="A331" i="612"/>
  <c r="A332" i="612"/>
  <c r="A333" i="612"/>
  <c r="A334" i="612"/>
  <c r="A335" i="612"/>
  <c r="A336" i="612"/>
  <c r="A337" i="612"/>
  <c r="A338" i="612"/>
  <c r="A339" i="612"/>
  <c r="A340" i="612"/>
  <c r="A341" i="612"/>
  <c r="A342" i="612"/>
  <c r="A343" i="612"/>
  <c r="A344" i="612"/>
  <c r="A345" i="612"/>
  <c r="A346" i="612"/>
  <c r="A347" i="612"/>
  <c r="A348" i="612"/>
  <c r="A349" i="612"/>
  <c r="A350" i="612"/>
  <c r="A351" i="612"/>
  <c r="A352" i="612"/>
  <c r="A353" i="612"/>
  <c r="A354" i="612"/>
  <c r="A355" i="612"/>
  <c r="A356" i="612"/>
  <c r="A357" i="612"/>
  <c r="A358" i="612"/>
  <c r="A359" i="612"/>
  <c r="A360" i="612"/>
  <c r="A361" i="612"/>
  <c r="A362" i="612"/>
  <c r="A363" i="612"/>
  <c r="A364" i="612"/>
  <c r="A365" i="612"/>
  <c r="A366" i="612"/>
  <c r="A367" i="612"/>
  <c r="A368" i="612"/>
  <c r="A369" i="612"/>
  <c r="A370" i="612"/>
  <c r="A371" i="612"/>
  <c r="A372" i="612"/>
  <c r="A373" i="612"/>
  <c r="A374" i="612"/>
  <c r="A375" i="612"/>
  <c r="A376" i="612"/>
  <c r="A377" i="612"/>
  <c r="A378" i="612"/>
  <c r="A379" i="612"/>
  <c r="A380" i="612"/>
  <c r="A381" i="612"/>
  <c r="A382" i="612"/>
  <c r="A383" i="612"/>
  <c r="A384" i="612"/>
  <c r="A385" i="612"/>
  <c r="A386" i="612"/>
  <c r="A387" i="612"/>
  <c r="A388" i="612"/>
  <c r="A389" i="612"/>
  <c r="A390" i="612"/>
  <c r="A391" i="612"/>
  <c r="A392" i="612"/>
  <c r="A393" i="612"/>
  <c r="A394" i="612"/>
  <c r="A395" i="612"/>
  <c r="A396" i="612"/>
  <c r="A397" i="612"/>
  <c r="A398" i="612"/>
  <c r="A399" i="612"/>
  <c r="A400" i="612"/>
  <c r="A401" i="612"/>
  <c r="A402" i="612"/>
  <c r="A403" i="612"/>
  <c r="A404" i="612"/>
  <c r="A405" i="612"/>
  <c r="A406" i="612"/>
  <c r="A407" i="612"/>
  <c r="A408" i="612"/>
  <c r="A409" i="612"/>
  <c r="A410" i="612"/>
  <c r="A411" i="612"/>
  <c r="A412" i="612"/>
  <c r="A413" i="612"/>
  <c r="A414" i="612"/>
  <c r="A415" i="612"/>
  <c r="A416" i="612"/>
  <c r="A417" i="612"/>
  <c r="A418" i="612"/>
  <c r="A419" i="612"/>
  <c r="A420" i="612"/>
  <c r="A421" i="612"/>
  <c r="A422" i="612"/>
  <c r="A423" i="612"/>
  <c r="A424" i="612"/>
  <c r="A425" i="612"/>
  <c r="A426" i="612"/>
  <c r="A427" i="612"/>
  <c r="A428" i="612"/>
  <c r="A429" i="612"/>
  <c r="A430" i="612"/>
  <c r="A431" i="612"/>
  <c r="A432" i="612"/>
  <c r="A433" i="612"/>
  <c r="A434" i="612"/>
  <c r="A435" i="612"/>
  <c r="A436" i="612"/>
  <c r="A437" i="612"/>
  <c r="A438" i="612"/>
  <c r="A439" i="612"/>
  <c r="A440" i="612"/>
  <c r="A441" i="612"/>
  <c r="A442" i="612"/>
  <c r="A443" i="612"/>
  <c r="A444" i="612"/>
  <c r="A445" i="612"/>
  <c r="A446" i="612"/>
  <c r="A447" i="612"/>
  <c r="A448" i="612"/>
  <c r="A449" i="612"/>
  <c r="A450" i="612"/>
  <c r="A451" i="612"/>
  <c r="A452" i="612"/>
  <c r="A453" i="612"/>
  <c r="A454" i="612"/>
  <c r="A455" i="612"/>
  <c r="A456" i="612"/>
  <c r="A457" i="612"/>
  <c r="A458" i="612"/>
  <c r="A459" i="612"/>
  <c r="A460" i="612"/>
  <c r="A461" i="612"/>
  <c r="A462" i="612"/>
  <c r="A463" i="612"/>
  <c r="A464" i="612"/>
  <c r="A465" i="612"/>
  <c r="A466" i="612"/>
  <c r="A467" i="612"/>
  <c r="A468" i="612"/>
  <c r="A469" i="612"/>
  <c r="A470" i="612"/>
  <c r="A471" i="612"/>
  <c r="A472" i="612"/>
  <c r="A473" i="612"/>
  <c r="A474" i="612"/>
  <c r="A475" i="612"/>
  <c r="A476" i="612"/>
  <c r="A477" i="612"/>
  <c r="A478" i="612"/>
  <c r="A479" i="612"/>
  <c r="A480" i="612"/>
  <c r="A481" i="612"/>
  <c r="A482" i="612"/>
  <c r="A483" i="612"/>
  <c r="A484" i="612"/>
  <c r="A485" i="612"/>
  <c r="A486" i="612"/>
  <c r="A487" i="612"/>
  <c r="A488" i="612"/>
  <c r="A489" i="612"/>
  <c r="A490" i="612"/>
  <c r="A491" i="612"/>
  <c r="A492" i="612"/>
  <c r="A493" i="612"/>
  <c r="A494" i="612"/>
  <c r="A495" i="612"/>
  <c r="A496" i="612"/>
  <c r="A497" i="612"/>
  <c r="A498" i="612"/>
  <c r="A499" i="612"/>
  <c r="A500" i="612"/>
  <c r="A501" i="612"/>
  <c r="A502" i="612"/>
  <c r="A503" i="612"/>
  <c r="A504" i="612"/>
  <c r="A505" i="612"/>
  <c r="A506" i="612"/>
  <c r="A507" i="612"/>
  <c r="A508" i="612"/>
  <c r="A509" i="612"/>
  <c r="A510" i="612"/>
  <c r="A511" i="612"/>
  <c r="A512" i="612"/>
  <c r="A513" i="612"/>
  <c r="A514" i="612"/>
  <c r="A515" i="612"/>
  <c r="A516" i="612"/>
  <c r="A517" i="612"/>
  <c r="A518" i="612"/>
  <c r="A519" i="612"/>
  <c r="A520" i="612"/>
  <c r="A521" i="612"/>
  <c r="A522" i="612"/>
  <c r="A523" i="612"/>
  <c r="A524" i="612"/>
  <c r="A525" i="612"/>
  <c r="A526" i="612"/>
  <c r="A527" i="612"/>
  <c r="A528" i="612"/>
  <c r="A529" i="612"/>
  <c r="A530" i="612"/>
  <c r="A531" i="612"/>
  <c r="A532" i="612"/>
  <c r="A533" i="612"/>
  <c r="A534" i="612"/>
  <c r="A535" i="612"/>
  <c r="A536" i="612"/>
  <c r="A537" i="612"/>
  <c r="A538" i="612"/>
  <c r="A539" i="612"/>
  <c r="A540" i="612"/>
  <c r="A541" i="612"/>
  <c r="A542" i="612"/>
  <c r="A543" i="612"/>
  <c r="A544" i="612"/>
  <c r="A545" i="612"/>
  <c r="A546" i="612"/>
  <c r="A547" i="612"/>
  <c r="A548" i="612"/>
  <c r="A549" i="612"/>
  <c r="A550" i="612"/>
  <c r="A551" i="612"/>
  <c r="A552" i="612"/>
  <c r="A553" i="612"/>
  <c r="A554" i="612"/>
  <c r="A555" i="612"/>
  <c r="A556" i="612"/>
  <c r="A557" i="612"/>
  <c r="A558" i="612"/>
  <c r="A559" i="612"/>
  <c r="A560" i="612"/>
  <c r="A561" i="612"/>
  <c r="A562" i="612"/>
  <c r="A563" i="612"/>
  <c r="A564" i="612"/>
  <c r="A565" i="612"/>
  <c r="A566" i="612"/>
  <c r="A567" i="612"/>
  <c r="A568" i="612"/>
  <c r="A569" i="612"/>
  <c r="A570" i="612"/>
  <c r="A571" i="612"/>
  <c r="A572" i="612"/>
  <c r="A573" i="612"/>
  <c r="A574" i="612"/>
  <c r="A575" i="612"/>
  <c r="A576" i="612"/>
  <c r="A577" i="612"/>
  <c r="A578" i="612"/>
  <c r="A579" i="612"/>
  <c r="A580" i="612"/>
  <c r="A581" i="612"/>
  <c r="A582" i="612"/>
  <c r="A583" i="612"/>
  <c r="A584" i="612"/>
  <c r="A585" i="612"/>
  <c r="A586" i="612"/>
  <c r="A587" i="612"/>
  <c r="A588" i="612"/>
  <c r="A589" i="612"/>
  <c r="A590" i="612"/>
  <c r="A591" i="612"/>
  <c r="A592" i="612"/>
  <c r="A593" i="612"/>
  <c r="A594" i="612"/>
  <c r="A595" i="612"/>
  <c r="A596" i="612"/>
  <c r="A597" i="612"/>
  <c r="A598" i="612"/>
  <c r="A599" i="612"/>
  <c r="A600" i="612"/>
  <c r="A601" i="612"/>
  <c r="A602" i="612"/>
  <c r="A603" i="612"/>
  <c r="A604" i="612"/>
  <c r="A605" i="612"/>
  <c r="A606" i="612"/>
  <c r="A607" i="612"/>
  <c r="A608" i="612"/>
  <c r="A609" i="612"/>
  <c r="A610" i="612"/>
  <c r="A611" i="612"/>
  <c r="A612" i="612"/>
  <c r="A613" i="612"/>
  <c r="A614" i="612"/>
  <c r="A615" i="612"/>
  <c r="A616" i="612"/>
  <c r="A617" i="612"/>
  <c r="A618" i="612"/>
  <c r="A619" i="612"/>
  <c r="A620" i="612"/>
  <c r="A621" i="612"/>
  <c r="A622" i="612"/>
  <c r="A623" i="612"/>
  <c r="A624" i="612"/>
  <c r="A625" i="612"/>
  <c r="A626" i="612"/>
  <c r="A627" i="612"/>
  <c r="A628" i="612"/>
  <c r="A629" i="612"/>
  <c r="A630" i="612"/>
  <c r="A631" i="612"/>
  <c r="A632" i="612"/>
  <c r="A633" i="612"/>
  <c r="A634" i="612"/>
  <c r="A635" i="612"/>
  <c r="A636" i="612"/>
  <c r="A637" i="612"/>
  <c r="A638" i="612"/>
  <c r="A639" i="612"/>
  <c r="A640" i="612"/>
  <c r="A641" i="612"/>
  <c r="A642" i="612"/>
  <c r="A643" i="612"/>
  <c r="A644" i="612"/>
  <c r="A645" i="612"/>
  <c r="A646" i="612"/>
  <c r="A647" i="612"/>
  <c r="A648" i="612"/>
  <c r="A649" i="612"/>
  <c r="A650" i="612"/>
  <c r="A651" i="612"/>
  <c r="A652" i="612"/>
  <c r="A653" i="612"/>
  <c r="A654" i="612"/>
  <c r="A655" i="612"/>
  <c r="A656" i="612"/>
  <c r="A657" i="612"/>
  <c r="A658" i="612"/>
  <c r="A659" i="612"/>
  <c r="A660" i="612"/>
  <c r="A661" i="612"/>
  <c r="A662" i="612"/>
  <c r="A663" i="612"/>
  <c r="A664" i="612"/>
  <c r="A665" i="612"/>
  <c r="A666" i="612"/>
  <c r="A667" i="612"/>
  <c r="A668" i="612"/>
  <c r="A669" i="612"/>
  <c r="A670" i="612"/>
  <c r="A671" i="612"/>
  <c r="A672" i="612"/>
  <c r="A673" i="612"/>
  <c r="A674" i="612"/>
  <c r="A675" i="612"/>
  <c r="A676" i="612"/>
  <c r="A677" i="612"/>
  <c r="A678" i="612"/>
  <c r="A679" i="612"/>
  <c r="A680" i="612"/>
  <c r="A681" i="612"/>
  <c r="A682" i="612"/>
  <c r="A683" i="612"/>
  <c r="A684" i="612"/>
  <c r="A685" i="612"/>
  <c r="A686" i="612"/>
  <c r="A687" i="612"/>
  <c r="A688" i="612"/>
  <c r="A689" i="612"/>
  <c r="A690" i="612"/>
  <c r="A691" i="612"/>
  <c r="A692" i="612"/>
  <c r="A693" i="612"/>
  <c r="A694" i="612"/>
  <c r="A695" i="612"/>
  <c r="A696" i="612"/>
  <c r="A697" i="612"/>
  <c r="A698" i="612"/>
  <c r="A699" i="612"/>
  <c r="A700" i="612"/>
  <c r="A701" i="612"/>
  <c r="A702" i="612"/>
  <c r="A703" i="612"/>
  <c r="A704" i="612"/>
  <c r="A705" i="612"/>
  <c r="A706" i="612"/>
  <c r="A707" i="612"/>
  <c r="A708" i="612"/>
  <c r="A709" i="612"/>
  <c r="A710" i="612"/>
  <c r="A711" i="612"/>
  <c r="A712" i="612"/>
  <c r="A713" i="612"/>
  <c r="A714" i="612"/>
  <c r="A715" i="612"/>
  <c r="A716" i="612"/>
  <c r="A717" i="612"/>
  <c r="A718" i="612"/>
  <c r="A719" i="612"/>
  <c r="A720" i="612"/>
  <c r="A721" i="612"/>
  <c r="A722" i="612"/>
  <c r="A723" i="612"/>
  <c r="A724" i="612"/>
  <c r="A725" i="612"/>
  <c r="A726" i="612"/>
  <c r="A727" i="612"/>
  <c r="A728" i="612"/>
  <c r="A729" i="612"/>
  <c r="A730" i="612"/>
  <c r="A731" i="612"/>
  <c r="A732" i="612"/>
  <c r="A733" i="612"/>
  <c r="A734" i="612"/>
  <c r="A735" i="612"/>
  <c r="A736" i="612"/>
  <c r="A737" i="612"/>
  <c r="A738" i="612"/>
  <c r="A739" i="612"/>
  <c r="A740" i="612"/>
  <c r="A741" i="612"/>
  <c r="A742" i="612"/>
  <c r="A743" i="612"/>
  <c r="A744" i="612"/>
  <c r="A745" i="612"/>
  <c r="A746" i="612"/>
  <c r="A747" i="612"/>
  <c r="A748" i="612"/>
  <c r="A749" i="612"/>
  <c r="A750" i="612"/>
  <c r="A751" i="612"/>
  <c r="A752" i="612"/>
  <c r="A753" i="612"/>
  <c r="A754" i="612"/>
  <c r="A755" i="612"/>
  <c r="A756" i="612"/>
  <c r="A757" i="612"/>
  <c r="A758" i="612"/>
  <c r="A759" i="612"/>
  <c r="A760" i="612"/>
  <c r="A761" i="612"/>
  <c r="A762" i="612"/>
  <c r="A763" i="612"/>
  <c r="A764" i="612"/>
  <c r="A765" i="612"/>
  <c r="A766" i="612"/>
  <c r="A767" i="612"/>
  <c r="A768" i="612"/>
  <c r="A769" i="612"/>
  <c r="A770" i="612"/>
  <c r="A771" i="612"/>
  <c r="A772" i="612"/>
  <c r="A773" i="612"/>
  <c r="A774" i="612"/>
  <c r="A775" i="612"/>
  <c r="A776" i="612"/>
  <c r="A777" i="612"/>
  <c r="A778" i="612"/>
  <c r="A779" i="612"/>
  <c r="A780" i="612"/>
  <c r="A781" i="612"/>
  <c r="A782" i="612"/>
  <c r="A783" i="612"/>
  <c r="A784" i="612"/>
  <c r="A785" i="612"/>
  <c r="A786" i="612"/>
  <c r="A787" i="612"/>
  <c r="A788" i="612"/>
  <c r="A789" i="612"/>
  <c r="A790" i="612"/>
  <c r="A791" i="612"/>
  <c r="A792" i="612"/>
  <c r="A793" i="612"/>
  <c r="A794" i="612"/>
  <c r="A795" i="612"/>
  <c r="A796" i="612"/>
  <c r="A797" i="612"/>
  <c r="A798" i="612"/>
  <c r="A799" i="612"/>
  <c r="A800" i="612"/>
  <c r="A801" i="612"/>
  <c r="A802" i="612"/>
  <c r="A803" i="612"/>
  <c r="A804" i="612"/>
  <c r="A805" i="612"/>
  <c r="A806" i="612"/>
  <c r="A807" i="612"/>
  <c r="A808" i="612"/>
  <c r="A809" i="612"/>
  <c r="A810" i="612"/>
  <c r="A811" i="612"/>
  <c r="A812" i="612"/>
  <c r="A813" i="612"/>
  <c r="A814" i="612"/>
  <c r="A815" i="612"/>
  <c r="A816" i="612"/>
  <c r="A817" i="612"/>
  <c r="A818" i="612"/>
  <c r="A819" i="612"/>
  <c r="A820" i="612"/>
  <c r="A821" i="612"/>
  <c r="A822" i="612"/>
  <c r="A823" i="612"/>
  <c r="A824" i="612"/>
  <c r="A825" i="612"/>
  <c r="A826" i="612"/>
  <c r="A827" i="612"/>
  <c r="A828" i="612"/>
  <c r="A829" i="612"/>
  <c r="A830" i="612"/>
  <c r="A831" i="612"/>
  <c r="A832" i="612"/>
  <c r="A833" i="612"/>
  <c r="A834" i="612"/>
  <c r="A835" i="612"/>
  <c r="A836" i="612"/>
  <c r="A837" i="612"/>
  <c r="A838" i="612"/>
  <c r="A839" i="612"/>
  <c r="A840" i="612"/>
  <c r="A841" i="612"/>
  <c r="A842" i="612"/>
  <c r="A843" i="612"/>
  <c r="A844" i="612"/>
  <c r="A845" i="612"/>
  <c r="A846" i="612"/>
  <c r="A847" i="612"/>
  <c r="A848" i="612"/>
  <c r="A849" i="612"/>
  <c r="A850" i="612"/>
  <c r="A851" i="612"/>
  <c r="A852" i="612"/>
  <c r="A853" i="612"/>
  <c r="A854" i="612"/>
  <c r="A855" i="612"/>
  <c r="A856" i="612"/>
  <c r="A857" i="612"/>
  <c r="A858" i="612"/>
  <c r="A859" i="612"/>
  <c r="A860" i="612"/>
  <c r="A861" i="612"/>
  <c r="A862" i="612"/>
  <c r="A863" i="612"/>
  <c r="A864" i="612"/>
  <c r="A865" i="612"/>
  <c r="A866" i="612"/>
  <c r="A867" i="612"/>
  <c r="A868" i="612"/>
  <c r="A869" i="612"/>
  <c r="A870" i="612"/>
  <c r="A871" i="612"/>
  <c r="A872" i="612"/>
  <c r="A873" i="612"/>
  <c r="A874" i="612"/>
  <c r="A875" i="612"/>
  <c r="A876" i="612"/>
  <c r="A877" i="612"/>
  <c r="A878" i="612"/>
  <c r="A879" i="612"/>
  <c r="A880" i="612"/>
  <c r="A881" i="612"/>
  <c r="A882" i="612"/>
  <c r="A883" i="612"/>
  <c r="A884" i="612"/>
  <c r="A885" i="612"/>
  <c r="A886" i="612"/>
  <c r="A887" i="612"/>
  <c r="A888" i="612"/>
  <c r="A889" i="612"/>
  <c r="A890" i="612"/>
  <c r="A891" i="612"/>
  <c r="A892" i="612"/>
  <c r="A893" i="612"/>
  <c r="A894" i="612"/>
  <c r="A895" i="612"/>
  <c r="A896" i="612"/>
  <c r="A897" i="612"/>
  <c r="A898" i="612"/>
  <c r="A899" i="612"/>
  <c r="A900" i="612"/>
  <c r="A901" i="612"/>
  <c r="A902" i="612"/>
  <c r="A903" i="612"/>
  <c r="A904" i="612"/>
  <c r="A905" i="612"/>
  <c r="A906" i="612"/>
  <c r="A907" i="612"/>
  <c r="A908" i="612"/>
  <c r="A909" i="612"/>
  <c r="A910" i="612"/>
  <c r="A911" i="612"/>
  <c r="A912" i="612"/>
  <c r="A913" i="612"/>
  <c r="A914" i="612"/>
  <c r="A915" i="612"/>
  <c r="A916" i="612"/>
  <c r="A917" i="612"/>
  <c r="A918" i="612"/>
  <c r="A919" i="612"/>
  <c r="A920" i="612"/>
  <c r="A921" i="612"/>
  <c r="A922" i="612"/>
  <c r="A923" i="612"/>
  <c r="A924" i="612"/>
  <c r="A925" i="612"/>
  <c r="A926" i="612"/>
  <c r="A927" i="612"/>
  <c r="A928" i="612"/>
  <c r="A929" i="612"/>
  <c r="A930" i="612"/>
  <c r="A931" i="612"/>
  <c r="A932" i="612"/>
  <c r="A933" i="612"/>
  <c r="A934" i="612"/>
  <c r="A935" i="612"/>
  <c r="A936" i="612"/>
  <c r="A937" i="612"/>
  <c r="A938" i="612"/>
  <c r="A939" i="612"/>
  <c r="A940" i="612"/>
  <c r="A941" i="612"/>
  <c r="A942" i="612"/>
  <c r="A943" i="612"/>
  <c r="A944" i="612"/>
  <c r="A945" i="612"/>
  <c r="A946" i="612"/>
  <c r="A947" i="612"/>
  <c r="A948" i="612"/>
  <c r="A949" i="612"/>
  <c r="A950" i="612"/>
  <c r="A951" i="612"/>
  <c r="A952" i="612"/>
  <c r="A953" i="612"/>
  <c r="A954" i="612"/>
  <c r="A955" i="612"/>
  <c r="A956" i="612"/>
  <c r="A957" i="612"/>
  <c r="A958" i="612"/>
  <c r="A959" i="612"/>
  <c r="A960" i="612"/>
  <c r="A961" i="612"/>
  <c r="A962" i="612"/>
  <c r="A963" i="612"/>
  <c r="A964" i="612"/>
  <c r="A965" i="612"/>
  <c r="A966" i="612"/>
  <c r="A967" i="612"/>
  <c r="A968" i="612"/>
  <c r="A969" i="612"/>
  <c r="A970" i="612"/>
  <c r="A971" i="612"/>
  <c r="A972" i="612"/>
  <c r="A973" i="612"/>
  <c r="A974" i="612"/>
  <c r="A975" i="612"/>
  <c r="A976" i="612"/>
  <c r="A977" i="612"/>
  <c r="A978" i="612"/>
  <c r="A979" i="612"/>
  <c r="A980" i="612"/>
  <c r="A981" i="612"/>
  <c r="A982" i="612"/>
  <c r="A983" i="612"/>
  <c r="A984" i="612"/>
  <c r="A985" i="612"/>
  <c r="A986" i="612"/>
  <c r="A987" i="612"/>
  <c r="A988" i="612"/>
  <c r="A989" i="612"/>
  <c r="A990" i="612"/>
  <c r="A991" i="612"/>
  <c r="A992" i="612"/>
  <c r="A993" i="612"/>
  <c r="A994" i="612"/>
  <c r="A995" i="612"/>
  <c r="A996" i="612"/>
  <c r="A997" i="612"/>
  <c r="A998" i="612"/>
  <c r="A999" i="612"/>
  <c r="A1000" i="612"/>
  <c r="A1001" i="612"/>
  <c r="A1002" i="612"/>
  <c r="A1003" i="612"/>
  <c r="A1004" i="612"/>
  <c r="A1005" i="612"/>
  <c r="A1006" i="612"/>
  <c r="A1007" i="612"/>
  <c r="A1008" i="612"/>
  <c r="A1009" i="612"/>
  <c r="A1010" i="612"/>
  <c r="A1011" i="612"/>
  <c r="A1012" i="612"/>
  <c r="A1013" i="612"/>
  <c r="A1014" i="612"/>
  <c r="A1015" i="612"/>
  <c r="A1016" i="612"/>
  <c r="A1017" i="612"/>
  <c r="A1018" i="612"/>
  <c r="A1019" i="612"/>
  <c r="A1020" i="612"/>
  <c r="A1021" i="612"/>
  <c r="A1022" i="612"/>
  <c r="A1023" i="612"/>
  <c r="A1024" i="612"/>
  <c r="A1025" i="612"/>
  <c r="A1026" i="612"/>
  <c r="A1027" i="612"/>
  <c r="A1028" i="612"/>
  <c r="A1029" i="612"/>
  <c r="A1030" i="612"/>
  <c r="A1031" i="612"/>
  <c r="A1032" i="612"/>
  <c r="A1033" i="612"/>
  <c r="A1034" i="612"/>
  <c r="A1035" i="612"/>
  <c r="A1036" i="612"/>
  <c r="A1037" i="612"/>
  <c r="A1038" i="612"/>
  <c r="A1039" i="612"/>
  <c r="A1040" i="612"/>
  <c r="A1041" i="612"/>
  <c r="A1042" i="612"/>
  <c r="A1043" i="612"/>
  <c r="A1044" i="612"/>
  <c r="A1045" i="612"/>
  <c r="A1046" i="612"/>
  <c r="A1047" i="612"/>
  <c r="A1048" i="612"/>
  <c r="A1049" i="612"/>
  <c r="A1050" i="612"/>
  <c r="A1051" i="612"/>
  <c r="A1052" i="612"/>
  <c r="A1053" i="612"/>
  <c r="A1054" i="612"/>
  <c r="A1055" i="612"/>
  <c r="A1056" i="612"/>
  <c r="A1057" i="612"/>
  <c r="A1058" i="612"/>
  <c r="A1059" i="612"/>
  <c r="A1060" i="612"/>
  <c r="A1061" i="612"/>
  <c r="A1062" i="612"/>
  <c r="A1063" i="612"/>
  <c r="A1064" i="612"/>
  <c r="A1065" i="612"/>
  <c r="A1066" i="612"/>
  <c r="A1067" i="612"/>
  <c r="A1068" i="612"/>
  <c r="A1069" i="612"/>
  <c r="A1070" i="612"/>
  <c r="A1071" i="612"/>
  <c r="A1072" i="612"/>
  <c r="A1073" i="612"/>
  <c r="A1074" i="612"/>
  <c r="A1075" i="612"/>
  <c r="A1076" i="612"/>
  <c r="A1077" i="612"/>
  <c r="A1078" i="612"/>
  <c r="A1079" i="612"/>
  <c r="A1080" i="612"/>
  <c r="A1081" i="612"/>
  <c r="A1082" i="612"/>
  <c r="A1083" i="612"/>
  <c r="A1084" i="612"/>
  <c r="A1085" i="612"/>
  <c r="A1086" i="612"/>
  <c r="A1087" i="612"/>
  <c r="A1088" i="612"/>
  <c r="A1089" i="612"/>
  <c r="A1090" i="612"/>
  <c r="A1091" i="612"/>
  <c r="A1092" i="612"/>
  <c r="A1093" i="612"/>
  <c r="A1094" i="612"/>
  <c r="A1095" i="612"/>
  <c r="A1096" i="612"/>
  <c r="A1097" i="612"/>
  <c r="A1098" i="612"/>
  <c r="A1099" i="612"/>
  <c r="A1100" i="612"/>
  <c r="A1101" i="612"/>
  <c r="A1102" i="612"/>
  <c r="A1103" i="612"/>
  <c r="A1104" i="612"/>
  <c r="A1105" i="612"/>
  <c r="A1106" i="612"/>
  <c r="A1107" i="612"/>
  <c r="A1108" i="612"/>
  <c r="A1109" i="612"/>
  <c r="A1110" i="612"/>
  <c r="A1111" i="612"/>
  <c r="A1112" i="612"/>
  <c r="A1113" i="612"/>
  <c r="A1114" i="612"/>
  <c r="A1115" i="612"/>
  <c r="A1116" i="612"/>
  <c r="A1117" i="612"/>
  <c r="A1118" i="612"/>
  <c r="A1119" i="612"/>
  <c r="A1120" i="612"/>
  <c r="A1121" i="612"/>
  <c r="A1122" i="612"/>
  <c r="A1123" i="612"/>
  <c r="A1124" i="612"/>
  <c r="A1125" i="612"/>
  <c r="A1126" i="612"/>
  <c r="A1127" i="612"/>
  <c r="A1128" i="612"/>
  <c r="A1129" i="612"/>
  <c r="A1130" i="612"/>
  <c r="A1131" i="612"/>
  <c r="A1132" i="612"/>
  <c r="A1133" i="612"/>
  <c r="A1134" i="612"/>
  <c r="A1135" i="612"/>
  <c r="A1136" i="612"/>
  <c r="A1137" i="612"/>
  <c r="A1138" i="612"/>
  <c r="A1139" i="612"/>
  <c r="A1140" i="612"/>
  <c r="A1141" i="612"/>
  <c r="A1142" i="612"/>
  <c r="A1143" i="612"/>
  <c r="A1144" i="612"/>
  <c r="A1145" i="612"/>
  <c r="A1146" i="612"/>
  <c r="A1147" i="612"/>
  <c r="A1148" i="612"/>
  <c r="A1149" i="612"/>
  <c r="A1150" i="612"/>
  <c r="A1151" i="612"/>
  <c r="A1152" i="612"/>
  <c r="A1153" i="612"/>
  <c r="A1154" i="612"/>
  <c r="A1155" i="612"/>
  <c r="A1156" i="612"/>
  <c r="A1157" i="612"/>
  <c r="A1158" i="612"/>
  <c r="A1159" i="612"/>
  <c r="A1160" i="612"/>
  <c r="A1161" i="612"/>
  <c r="A1162" i="612"/>
  <c r="A1163" i="612"/>
  <c r="A1164" i="612"/>
  <c r="A1165" i="612"/>
  <c r="A1166" i="612"/>
  <c r="A1167" i="612"/>
  <c r="A1168" i="612"/>
  <c r="A1169" i="612"/>
  <c r="A1170" i="612"/>
  <c r="A1171" i="612"/>
  <c r="A1172" i="612"/>
  <c r="A1173" i="612"/>
  <c r="A1174" i="612"/>
  <c r="A1175" i="612"/>
  <c r="A1176" i="612"/>
  <c r="A1177" i="612"/>
  <c r="A1178" i="612"/>
  <c r="A1179" i="612"/>
  <c r="A1180" i="612"/>
  <c r="A1181" i="612"/>
  <c r="A1182" i="612"/>
  <c r="A1183" i="612"/>
  <c r="A1184" i="612"/>
  <c r="A1185" i="612"/>
  <c r="A1186" i="612"/>
  <c r="A1187" i="612"/>
  <c r="A1188" i="612"/>
  <c r="A1189" i="612"/>
  <c r="A1190" i="612"/>
  <c r="A1191" i="612"/>
  <c r="A1192" i="612"/>
  <c r="A1193" i="612"/>
  <c r="A1194" i="612"/>
  <c r="A1195" i="612"/>
  <c r="A1196" i="612"/>
  <c r="A1197" i="612"/>
  <c r="A1198" i="612"/>
  <c r="A1199" i="612"/>
  <c r="A1200" i="612"/>
  <c r="A1201" i="612"/>
  <c r="A1202" i="612"/>
  <c r="A1203" i="612"/>
  <c r="A1204" i="612"/>
  <c r="A1205" i="612"/>
  <c r="A1206" i="612"/>
  <c r="A1207" i="612"/>
  <c r="A1208" i="612"/>
  <c r="A1209" i="612"/>
  <c r="A1210" i="612"/>
  <c r="A1211" i="612"/>
  <c r="A1212" i="612"/>
  <c r="A1213" i="612"/>
  <c r="A1214" i="612"/>
  <c r="A1215" i="612"/>
  <c r="A1216" i="612"/>
  <c r="A1217" i="612"/>
  <c r="A1218" i="612"/>
  <c r="A1219" i="612"/>
  <c r="A1220" i="612"/>
  <c r="A1221" i="612"/>
  <c r="A1222" i="612"/>
  <c r="A1223" i="612"/>
  <c r="A1224" i="612"/>
  <c r="A1225" i="612"/>
  <c r="A1226" i="612"/>
  <c r="A1227" i="612"/>
  <c r="A1228" i="612"/>
  <c r="A1229" i="612"/>
  <c r="A1230" i="612"/>
  <c r="A1231" i="612"/>
  <c r="A1232" i="612"/>
  <c r="A1233" i="612"/>
  <c r="A1234" i="612"/>
  <c r="A1235" i="612"/>
  <c r="A1236" i="612"/>
  <c r="A1237" i="612"/>
  <c r="A1238" i="612"/>
  <c r="A1239" i="612"/>
  <c r="A1240" i="612"/>
  <c r="A1241" i="612"/>
  <c r="A1242" i="612"/>
  <c r="A1243" i="612"/>
  <c r="A1244" i="612"/>
  <c r="A1245" i="612"/>
  <c r="A1246" i="612"/>
  <c r="A1247" i="612"/>
  <c r="A1248" i="612"/>
  <c r="A1249" i="612"/>
  <c r="A1250" i="612"/>
  <c r="A1251" i="612"/>
  <c r="A1252" i="612"/>
  <c r="A1253" i="612"/>
  <c r="A1254" i="612"/>
  <c r="A1255" i="612"/>
  <c r="A1256" i="612"/>
  <c r="A1257" i="612"/>
  <c r="A1258" i="612"/>
  <c r="A1259" i="612"/>
  <c r="A1260" i="612"/>
  <c r="A1261" i="612"/>
  <c r="A1262" i="612"/>
  <c r="A1263" i="612"/>
  <c r="A1264" i="612"/>
  <c r="A1265" i="612"/>
  <c r="A1266" i="612"/>
  <c r="A1267" i="612"/>
  <c r="A1268" i="612"/>
  <c r="A1269" i="612"/>
  <c r="A1270" i="612"/>
  <c r="A1271" i="612"/>
  <c r="A1272" i="612"/>
  <c r="A1273" i="612"/>
  <c r="A1274" i="612"/>
  <c r="A1275" i="612"/>
  <c r="A1276" i="612"/>
  <c r="A1277" i="612"/>
  <c r="A1278" i="612"/>
  <c r="A1279" i="612"/>
  <c r="A1280" i="612"/>
  <c r="A1281" i="612"/>
  <c r="A1282" i="612"/>
  <c r="A1283" i="612"/>
  <c r="A1284" i="612"/>
  <c r="A1285" i="612"/>
  <c r="A1286" i="612"/>
  <c r="A1287" i="612"/>
  <c r="A1288" i="612"/>
  <c r="A1289" i="612"/>
  <c r="A1290" i="612"/>
  <c r="A1291" i="612"/>
  <c r="A1292" i="612"/>
  <c r="A1293" i="612"/>
  <c r="A1294" i="612"/>
  <c r="A1295" i="612"/>
  <c r="A1296" i="612"/>
  <c r="A1297" i="612"/>
  <c r="A1298" i="612"/>
  <c r="A1299" i="612"/>
  <c r="A1300" i="612"/>
  <c r="A1301" i="612"/>
  <c r="A1302" i="612"/>
  <c r="A1303" i="612"/>
  <c r="A1304" i="612"/>
  <c r="A1305" i="612"/>
  <c r="A1306" i="612"/>
  <c r="A1307" i="612"/>
  <c r="A1308" i="612"/>
  <c r="A1309" i="612"/>
  <c r="A1310" i="612"/>
  <c r="A1311" i="612"/>
  <c r="A1312" i="612"/>
  <c r="A1313" i="612"/>
  <c r="A1314" i="612"/>
  <c r="A1315" i="612"/>
  <c r="A1316" i="612"/>
  <c r="A1317" i="612"/>
  <c r="A1318" i="612"/>
  <c r="A1319" i="612"/>
  <c r="A1320" i="612"/>
  <c r="A1321" i="612"/>
  <c r="A1322" i="612"/>
  <c r="A1323" i="612"/>
  <c r="A1324" i="612"/>
  <c r="A1325" i="612"/>
  <c r="A1326" i="612"/>
  <c r="A1327" i="612"/>
  <c r="A1328" i="612"/>
  <c r="A1329" i="612"/>
  <c r="A1330" i="612"/>
  <c r="A1331" i="612"/>
  <c r="A1332" i="612"/>
  <c r="A1333" i="612"/>
  <c r="A1334" i="612"/>
  <c r="A1335" i="612"/>
  <c r="A1336" i="612"/>
  <c r="A1337" i="612"/>
  <c r="A1338" i="612"/>
  <c r="A1339" i="612"/>
  <c r="A1340" i="612"/>
  <c r="A1341" i="612"/>
  <c r="A1342" i="612"/>
  <c r="A1343" i="612"/>
  <c r="A1344" i="612"/>
  <c r="A1345" i="612"/>
  <c r="A1346" i="612"/>
  <c r="A1347" i="612"/>
  <c r="A1348" i="612"/>
  <c r="A1349" i="612"/>
  <c r="A1350" i="612"/>
  <c r="A1351" i="612"/>
  <c r="A1352" i="612"/>
  <c r="A1353" i="612"/>
  <c r="A1354" i="612"/>
  <c r="A1355" i="612"/>
  <c r="A1356" i="612"/>
  <c r="A1357" i="612"/>
  <c r="A1358" i="612"/>
  <c r="A1359" i="612"/>
  <c r="A1360" i="612"/>
  <c r="A1361" i="612"/>
  <c r="A1362" i="612"/>
  <c r="A1363" i="612"/>
  <c r="A1364" i="612"/>
  <c r="A1365" i="612"/>
  <c r="A1366" i="612"/>
  <c r="A1367" i="612"/>
  <c r="A1368" i="612"/>
  <c r="A1369" i="612"/>
  <c r="A1370" i="612"/>
  <c r="A1371" i="612"/>
  <c r="A1372" i="612"/>
  <c r="A1373" i="612"/>
  <c r="A1374" i="612"/>
  <c r="A1375" i="612"/>
  <c r="A1376" i="612"/>
  <c r="A1377" i="612"/>
  <c r="A1378" i="612"/>
  <c r="A1379" i="612"/>
  <c r="A1380" i="612"/>
  <c r="A1381" i="612"/>
  <c r="A1382" i="612"/>
  <c r="A1383" i="612"/>
  <c r="A1384" i="612"/>
  <c r="A1385" i="612"/>
  <c r="A1386" i="612"/>
  <c r="A1387" i="612"/>
  <c r="A1388" i="612"/>
  <c r="A1389" i="612"/>
  <c r="A1390" i="612"/>
  <c r="A1391" i="612"/>
  <c r="A1392" i="612"/>
  <c r="A1393" i="612"/>
  <c r="A1394" i="612"/>
  <c r="A1395" i="612"/>
  <c r="A1396" i="612"/>
  <c r="A1397" i="612"/>
  <c r="A1398" i="612"/>
  <c r="A1399" i="612"/>
  <c r="A1400" i="612"/>
  <c r="A1401" i="612"/>
  <c r="A1402" i="612"/>
  <c r="A1403" i="612"/>
  <c r="A1404" i="612"/>
  <c r="A1405" i="612"/>
  <c r="A1406" i="612"/>
  <c r="A1407" i="612"/>
  <c r="A1408" i="612"/>
  <c r="A1409" i="612"/>
  <c r="A1410" i="612"/>
  <c r="A1411" i="612"/>
  <c r="A1412" i="612"/>
  <c r="A1413" i="612"/>
  <c r="A1414" i="612"/>
  <c r="A1415" i="612"/>
  <c r="A1416" i="612"/>
  <c r="A1417" i="612"/>
  <c r="A1418" i="612"/>
  <c r="A1419" i="612"/>
  <c r="A1420" i="612"/>
  <c r="A1421" i="612"/>
  <c r="A1422" i="612"/>
  <c r="A1423" i="612"/>
  <c r="A1424" i="612"/>
  <c r="A1425" i="612"/>
  <c r="A1426" i="612"/>
  <c r="A1427" i="612"/>
  <c r="A1428" i="612"/>
  <c r="A1429" i="612"/>
  <c r="A1430" i="612"/>
  <c r="A1431" i="612"/>
  <c r="A1432" i="612"/>
  <c r="A1433" i="612"/>
  <c r="A1434" i="612"/>
  <c r="A1435" i="612"/>
  <c r="A1436" i="612"/>
  <c r="A1437" i="612"/>
  <c r="A1438" i="612"/>
  <c r="A1439" i="612"/>
  <c r="A1440" i="612"/>
  <c r="A1441" i="612"/>
  <c r="A1442" i="612"/>
  <c r="A1443" i="612"/>
  <c r="A1444" i="612"/>
  <c r="A1445" i="612"/>
  <c r="A1446" i="612"/>
  <c r="A1447" i="612"/>
  <c r="A1448" i="612"/>
  <c r="A1449" i="612"/>
  <c r="A1450" i="612"/>
  <c r="A1451" i="612"/>
  <c r="A1452" i="612"/>
  <c r="A1453" i="612"/>
  <c r="A1454" i="612"/>
  <c r="A1455" i="612"/>
  <c r="A1456" i="612"/>
  <c r="A1457" i="612"/>
  <c r="A1458" i="612"/>
  <c r="A1459" i="612"/>
  <c r="A1460" i="612"/>
  <c r="A1461" i="612"/>
  <c r="A1462" i="612"/>
  <c r="A1463" i="612"/>
  <c r="A1464" i="612"/>
  <c r="A1465" i="612"/>
  <c r="A1466" i="612"/>
  <c r="A1467" i="612"/>
  <c r="A1468" i="612"/>
  <c r="A1469" i="612"/>
  <c r="A1470" i="612"/>
  <c r="A1471" i="612"/>
  <c r="A1472" i="612"/>
  <c r="A1473" i="612"/>
  <c r="A1474" i="612"/>
  <c r="A1475" i="612"/>
  <c r="A1476" i="612"/>
  <c r="A1477" i="612"/>
  <c r="A1478" i="612"/>
  <c r="A1479" i="612"/>
  <c r="A1480" i="612"/>
  <c r="A1481" i="612"/>
  <c r="A1482" i="612"/>
  <c r="A1483" i="612"/>
  <c r="A1484" i="612"/>
  <c r="A1485" i="612"/>
  <c r="A1486" i="612"/>
  <c r="A1487" i="612"/>
  <c r="A1488" i="612"/>
  <c r="A1489" i="612"/>
  <c r="A1490" i="612"/>
  <c r="A1491" i="612"/>
  <c r="A1492" i="612"/>
  <c r="A1493" i="612"/>
  <c r="A1494" i="612"/>
  <c r="A1495" i="612"/>
  <c r="A1496" i="612"/>
  <c r="A1497" i="612"/>
  <c r="A1498" i="612"/>
  <c r="A1499" i="612"/>
  <c r="A1500" i="612"/>
  <c r="A1501" i="612"/>
  <c r="A1502" i="612"/>
  <c r="A1503" i="612"/>
  <c r="A1504" i="612"/>
  <c r="A1505" i="612"/>
  <c r="A1506" i="612"/>
  <c r="A1507" i="612"/>
  <c r="A1508" i="612"/>
  <c r="A1509" i="612"/>
  <c r="A1510" i="612"/>
  <c r="A1511" i="612"/>
  <c r="A1512" i="612"/>
  <c r="A1513" i="612"/>
  <c r="A1514" i="612"/>
  <c r="A1515" i="612"/>
  <c r="A1516" i="612"/>
  <c r="A1517" i="612"/>
  <c r="A1518" i="612"/>
  <c r="A1519" i="612"/>
  <c r="A1520" i="612"/>
  <c r="A1521" i="612"/>
  <c r="A1522" i="612"/>
  <c r="A1523" i="612"/>
  <c r="A1524" i="612"/>
  <c r="A1525" i="612"/>
  <c r="A1526" i="612"/>
  <c r="A1527" i="612"/>
  <c r="A1528" i="612"/>
  <c r="A1529" i="612"/>
  <c r="A1530" i="612"/>
  <c r="A1531" i="612"/>
  <c r="A1532" i="612"/>
  <c r="A1533" i="612"/>
  <c r="A1534" i="612"/>
  <c r="A1535" i="612"/>
  <c r="A1536" i="612"/>
  <c r="A1537" i="612"/>
  <c r="A1538" i="612"/>
  <c r="A1539" i="612"/>
  <c r="A1540" i="612"/>
  <c r="A1541" i="612"/>
  <c r="A1542" i="612"/>
  <c r="A1543" i="612"/>
  <c r="A1544" i="612"/>
  <c r="A1545" i="612"/>
  <c r="A1546" i="612"/>
  <c r="A1547" i="612"/>
  <c r="A1548" i="612"/>
  <c r="A1549" i="612"/>
  <c r="A1550" i="612"/>
  <c r="A1551" i="612"/>
  <c r="A1552" i="612"/>
  <c r="A1553" i="612"/>
  <c r="A1554" i="612"/>
  <c r="A1555" i="612"/>
  <c r="A1556" i="612"/>
  <c r="A1557" i="612"/>
  <c r="A1558" i="612"/>
  <c r="A1559" i="612"/>
  <c r="A1560" i="612"/>
  <c r="A1561" i="612"/>
  <c r="A1562" i="612"/>
  <c r="A1563" i="612"/>
  <c r="A1564" i="612"/>
  <c r="A1565" i="612"/>
  <c r="A1566" i="612"/>
  <c r="A1567" i="612"/>
  <c r="A1568" i="612"/>
  <c r="A1569" i="612"/>
  <c r="A1570" i="612"/>
  <c r="A1571" i="612"/>
  <c r="A1572" i="612"/>
  <c r="A1573" i="612"/>
  <c r="A1574" i="612"/>
  <c r="A1575" i="612"/>
  <c r="A1576" i="612"/>
  <c r="A1577" i="612"/>
  <c r="A1578" i="612"/>
  <c r="A1579" i="612"/>
  <c r="A1580" i="612"/>
  <c r="A1581" i="612"/>
  <c r="A1582" i="612"/>
  <c r="A1583" i="612"/>
  <c r="A1584" i="612"/>
  <c r="A1585" i="612"/>
  <c r="A1586" i="612"/>
  <c r="A1587" i="612"/>
  <c r="A1588" i="612"/>
  <c r="A1589" i="612"/>
  <c r="A1590" i="612"/>
  <c r="A1591" i="612"/>
  <c r="A1592" i="612"/>
  <c r="A1593" i="612"/>
  <c r="A1594" i="612"/>
  <c r="A1595" i="612"/>
  <c r="A1596" i="612"/>
  <c r="A1597" i="612"/>
  <c r="A1598" i="612"/>
  <c r="A1599" i="612"/>
  <c r="A1600" i="612"/>
  <c r="A1601" i="612"/>
  <c r="A1602" i="612"/>
  <c r="A1603" i="612"/>
  <c r="A1604" i="612"/>
  <c r="A1605" i="612"/>
  <c r="A1606" i="612"/>
  <c r="A1607" i="612"/>
  <c r="A1608" i="612"/>
  <c r="A1609" i="612"/>
  <c r="A1610" i="612"/>
  <c r="A1611" i="612"/>
  <c r="A1612" i="612"/>
  <c r="A1613" i="612"/>
  <c r="A1614" i="612"/>
  <c r="A1615" i="612"/>
  <c r="A1616" i="612"/>
  <c r="CB35" i="471"/>
  <c r="BU35" i="471" l="1"/>
  <c r="BN35" i="471"/>
  <c r="BG35" i="471"/>
  <c r="AZ35" i="471"/>
  <c r="AS35" i="471"/>
  <c r="AL35" i="471"/>
  <c r="AE35" i="471"/>
  <c r="X35" i="471"/>
  <c r="H66" i="624"/>
  <c r="H65" i="624"/>
  <c r="H63" i="624"/>
  <c r="H62" i="624"/>
  <c r="H60" i="624"/>
  <c r="H59" i="624"/>
  <c r="H57" i="624"/>
  <c r="H56" i="624"/>
  <c r="H54" i="624"/>
  <c r="H53" i="624"/>
  <c r="H51" i="624"/>
  <c r="H50" i="624"/>
  <c r="H48" i="624"/>
  <c r="H47" i="624"/>
  <c r="H45" i="624"/>
  <c r="H44" i="624"/>
  <c r="H42" i="624"/>
  <c r="H41" i="624"/>
  <c r="H39" i="624"/>
  <c r="H38" i="624"/>
  <c r="H37" i="624"/>
  <c r="H36" i="624"/>
  <c r="H35" i="624"/>
  <c r="H33" i="624"/>
  <c r="H32" i="624"/>
  <c r="H30" i="624"/>
  <c r="H29" i="624"/>
  <c r="H27" i="624"/>
  <c r="H26" i="624"/>
  <c r="H24" i="624"/>
  <c r="H23" i="624"/>
  <c r="H21" i="624"/>
  <c r="H20" i="624"/>
  <c r="H18" i="624"/>
  <c r="H17" i="624"/>
  <c r="H15" i="624"/>
  <c r="H14" i="624"/>
  <c r="H12" i="624"/>
  <c r="H11" i="624"/>
  <c r="H9" i="624"/>
  <c r="H8" i="624"/>
  <c r="H7" i="624"/>
  <c r="H67" i="622"/>
  <c r="H66" i="622"/>
  <c r="H63" i="622"/>
  <c r="H62" i="622"/>
  <c r="H65" i="622"/>
  <c r="H60" i="622"/>
  <c r="H57" i="622"/>
  <c r="H56" i="622"/>
  <c r="H59" i="622"/>
  <c r="H54" i="622"/>
  <c r="H51" i="622"/>
  <c r="H50" i="622"/>
  <c r="H53" i="622"/>
  <c r="H48" i="622"/>
  <c r="H45" i="622"/>
  <c r="H44" i="622"/>
  <c r="H47" i="622"/>
  <c r="H42" i="622"/>
  <c r="H39" i="622"/>
  <c r="H38" i="622"/>
  <c r="H41" i="622"/>
  <c r="H36" i="622"/>
  <c r="H33" i="622"/>
  <c r="H32" i="622"/>
  <c r="H35" i="622"/>
  <c r="H30" i="622"/>
  <c r="H27" i="622"/>
  <c r="H26" i="622"/>
  <c r="H29" i="622"/>
  <c r="H24" i="622"/>
  <c r="H21" i="622"/>
  <c r="H20" i="622"/>
  <c r="H23" i="622"/>
  <c r="H19" i="622"/>
  <c r="H18" i="622"/>
  <c r="H15" i="622"/>
  <c r="H14" i="622"/>
  <c r="H17" i="622"/>
  <c r="H12" i="622"/>
  <c r="H9" i="622"/>
  <c r="H8" i="622"/>
  <c r="H66" i="613"/>
  <c r="H63" i="613"/>
  <c r="H62" i="613"/>
  <c r="H65" i="613"/>
  <c r="H60" i="613"/>
  <c r="H57" i="613"/>
  <c r="H56" i="613"/>
  <c r="H59" i="613"/>
  <c r="H54" i="613"/>
  <c r="H51" i="613"/>
  <c r="H50" i="613"/>
  <c r="H53" i="613"/>
  <c r="H49" i="613"/>
  <c r="H48" i="613"/>
  <c r="H45" i="613"/>
  <c r="H44" i="613"/>
  <c r="H47" i="613"/>
  <c r="H42" i="613"/>
  <c r="H39" i="613"/>
  <c r="H38" i="613"/>
  <c r="H41" i="613"/>
  <c r="H36" i="613"/>
  <c r="H33" i="613"/>
  <c r="H32" i="613"/>
  <c r="H35" i="613"/>
  <c r="H30" i="613"/>
  <c r="H27" i="613"/>
  <c r="H26" i="613"/>
  <c r="H29" i="613"/>
  <c r="H24" i="613"/>
  <c r="H21" i="613"/>
  <c r="H20" i="613"/>
  <c r="H23" i="613"/>
  <c r="H18" i="613"/>
  <c r="H15" i="613"/>
  <c r="H14" i="613"/>
  <c r="H17" i="613"/>
  <c r="H12" i="613"/>
  <c r="H9" i="613"/>
  <c r="H8" i="613"/>
  <c r="R35" i="601"/>
  <c r="H67" i="624" s="1"/>
  <c r="R34" i="601"/>
  <c r="R33" i="601"/>
  <c r="P33" i="601"/>
  <c r="R32" i="601"/>
  <c r="H55" i="622" s="1"/>
  <c r="R31" i="601"/>
  <c r="R30" i="601"/>
  <c r="P30" i="601"/>
  <c r="R29" i="601"/>
  <c r="H49" i="624" s="1"/>
  <c r="R28" i="601"/>
  <c r="R27" i="601"/>
  <c r="P27" i="601"/>
  <c r="R26" i="601"/>
  <c r="H37" i="622" s="1"/>
  <c r="R25" i="601"/>
  <c r="R24" i="601"/>
  <c r="P24" i="601"/>
  <c r="R23" i="601"/>
  <c r="H31" i="624" s="1"/>
  <c r="R22" i="601"/>
  <c r="R21" i="601"/>
  <c r="P21" i="601"/>
  <c r="R20" i="601"/>
  <c r="H25" i="622" s="1"/>
  <c r="R19" i="601"/>
  <c r="R18" i="601"/>
  <c r="P18" i="601"/>
  <c r="R17" i="601"/>
  <c r="H19" i="624" s="1"/>
  <c r="R16" i="601"/>
  <c r="R15" i="601"/>
  <c r="P15" i="601"/>
  <c r="R14" i="601"/>
  <c r="H13" i="624" s="1"/>
  <c r="R13" i="601"/>
  <c r="R12" i="601"/>
  <c r="P12" i="601"/>
  <c r="M9" i="566"/>
  <c r="M8" i="566"/>
  <c r="M9" i="598"/>
  <c r="M8" i="598"/>
  <c r="M9" i="567"/>
  <c r="M8" i="567"/>
  <c r="F24" i="624"/>
  <c r="F32" i="624"/>
  <c r="F23" i="624"/>
  <c r="F22" i="624"/>
  <c r="F35" i="624"/>
  <c r="F30" i="624"/>
  <c r="F38" i="624"/>
  <c r="F63" i="622"/>
  <c r="F59" i="622"/>
  <c r="F55" i="622"/>
  <c r="F39" i="622"/>
  <c r="F35" i="622"/>
  <c r="F31" i="622"/>
  <c r="F15" i="622"/>
  <c r="F65" i="613"/>
  <c r="F59" i="613"/>
  <c r="F45" i="613"/>
  <c r="F41" i="613"/>
  <c r="F37" i="613"/>
  <c r="F24" i="613"/>
  <c r="F17" i="613"/>
  <c r="M30" i="601"/>
  <c r="M22" i="601"/>
  <c r="M14" i="601"/>
  <c r="F28" i="624"/>
  <c r="F47" i="624"/>
  <c r="F34" i="622"/>
  <c r="F58" i="613"/>
  <c r="F16" i="613"/>
  <c r="F15" i="624"/>
  <c r="F19" i="624"/>
  <c r="F14" i="624"/>
  <c r="F18" i="624"/>
  <c r="F26" i="624"/>
  <c r="F21" i="624"/>
  <c r="F25" i="624"/>
  <c r="F64" i="622"/>
  <c r="F60" i="622"/>
  <c r="F44" i="622"/>
  <c r="F40" i="622"/>
  <c r="F36" i="622"/>
  <c r="F20" i="622"/>
  <c r="F16" i="622"/>
  <c r="F66" i="613"/>
  <c r="F50" i="613"/>
  <c r="F46" i="613"/>
  <c r="F42" i="613"/>
  <c r="F26" i="613"/>
  <c r="F21" i="613"/>
  <c r="F18" i="613"/>
  <c r="M29" i="601"/>
  <c r="M21" i="601"/>
  <c r="M13" i="601"/>
  <c r="M19" i="601"/>
  <c r="F27" i="624"/>
  <c r="F58" i="622"/>
  <c r="F14" i="622"/>
  <c r="F40" i="613"/>
  <c r="M31" i="601"/>
  <c r="F11" i="624"/>
  <c r="F10" i="624"/>
  <c r="F33" i="624"/>
  <c r="F9" i="624"/>
  <c r="F13" i="624"/>
  <c r="F17" i="624"/>
  <c r="F16" i="624"/>
  <c r="F65" i="622"/>
  <c r="F61" i="622"/>
  <c r="F45" i="622"/>
  <c r="F41" i="622"/>
  <c r="F37" i="622"/>
  <c r="F21" i="622"/>
  <c r="F17" i="622"/>
  <c r="F67" i="613"/>
  <c r="F51" i="613"/>
  <c r="F47" i="613"/>
  <c r="F43" i="613"/>
  <c r="F27" i="613"/>
  <c r="F22" i="613"/>
  <c r="F19" i="613"/>
  <c r="M28" i="601"/>
  <c r="M20" i="601"/>
  <c r="M12" i="601"/>
  <c r="M27" i="601"/>
  <c r="F31" i="624"/>
  <c r="F54" i="622"/>
  <c r="F64" i="613"/>
  <c r="F36" i="613"/>
  <c r="M15" i="601"/>
  <c r="F63" i="624"/>
  <c r="F67" i="624"/>
  <c r="F62" i="624"/>
  <c r="F66" i="624"/>
  <c r="F29" i="624"/>
  <c r="F20" i="624"/>
  <c r="F8" i="624"/>
  <c r="F12" i="624"/>
  <c r="F66" i="622"/>
  <c r="F50" i="622"/>
  <c r="F46" i="622"/>
  <c r="F42" i="622"/>
  <c r="F26" i="622"/>
  <c r="F22" i="622"/>
  <c r="F18" i="622"/>
  <c r="F56" i="613"/>
  <c r="F52" i="613"/>
  <c r="F48" i="613"/>
  <c r="F32" i="613"/>
  <c r="F28" i="613"/>
  <c r="F23" i="613"/>
  <c r="M35" i="601"/>
  <c r="B2" i="525"/>
  <c r="F39" i="624"/>
  <c r="M23" i="601"/>
  <c r="F59" i="624"/>
  <c r="F58" i="624"/>
  <c r="F49" i="624"/>
  <c r="F57" i="624"/>
  <c r="F61" i="624"/>
  <c r="F65" i="624"/>
  <c r="F64" i="624"/>
  <c r="F55" i="624"/>
  <c r="F67" i="622"/>
  <c r="F51" i="622"/>
  <c r="F47" i="622"/>
  <c r="F43" i="622"/>
  <c r="F27" i="622"/>
  <c r="F23" i="622"/>
  <c r="F19" i="622"/>
  <c r="F57" i="613"/>
  <c r="F53" i="613"/>
  <c r="F49" i="613"/>
  <c r="F33" i="613"/>
  <c r="F29" i="613"/>
  <c r="F25" i="613"/>
  <c r="M34" i="601"/>
  <c r="M26" i="601"/>
  <c r="M18" i="601"/>
  <c r="B3" i="525"/>
  <c r="F41" i="624"/>
  <c r="F62" i="622"/>
  <c r="F30" i="622"/>
  <c r="F20" i="613"/>
  <c r="F50" i="624"/>
  <c r="F54" i="624"/>
  <c r="F40" i="624"/>
  <c r="F53" i="624"/>
  <c r="F52" i="624"/>
  <c r="F56" i="624"/>
  <c r="F60" i="624"/>
  <c r="F46" i="624"/>
  <c r="F56" i="622"/>
  <c r="F52" i="622"/>
  <c r="F48" i="622"/>
  <c r="F32" i="622"/>
  <c r="F28" i="622"/>
  <c r="F24" i="622"/>
  <c r="F62" i="613"/>
  <c r="F60" i="613"/>
  <c r="F54" i="613"/>
  <c r="F38" i="613"/>
  <c r="F34" i="613"/>
  <c r="F30" i="613"/>
  <c r="F14" i="613"/>
  <c r="M33" i="601"/>
  <c r="M25" i="601"/>
  <c r="M17" i="601"/>
  <c r="F34" i="624"/>
  <c r="F38" i="622"/>
  <c r="F44" i="613"/>
  <c r="F37" i="624"/>
  <c r="F45" i="624"/>
  <c r="F36" i="624"/>
  <c r="F44" i="624"/>
  <c r="F48" i="624"/>
  <c r="F43" i="624"/>
  <c r="F51" i="624"/>
  <c r="F42" i="624"/>
  <c r="F57" i="622"/>
  <c r="F53" i="622"/>
  <c r="F49" i="622"/>
  <c r="F33" i="622"/>
  <c r="F29" i="622"/>
  <c r="F25" i="622"/>
  <c r="F63" i="613"/>
  <c r="F61" i="613"/>
  <c r="F55" i="613"/>
  <c r="F39" i="613"/>
  <c r="F35" i="613"/>
  <c r="F31" i="613"/>
  <c r="F15" i="613"/>
  <c r="M32" i="601"/>
  <c r="M24" i="601"/>
  <c r="M16" i="601"/>
  <c r="H31" i="613" l="1"/>
  <c r="H49" i="622"/>
  <c r="H55" i="624"/>
  <c r="H13" i="613"/>
  <c r="H61" i="613"/>
  <c r="H31" i="622"/>
  <c r="H25" i="624"/>
  <c r="H43" i="613"/>
  <c r="H13" i="622"/>
  <c r="H61" i="622"/>
  <c r="H43" i="624"/>
  <c r="H25" i="613"/>
  <c r="H43" i="622"/>
  <c r="H61" i="624"/>
  <c r="H55" i="613"/>
  <c r="H37" i="613"/>
  <c r="H19" i="613"/>
  <c r="H67" i="613"/>
  <c r="N10" i="566"/>
  <c r="N9" i="566"/>
  <c r="N8" i="566"/>
  <c r="N7" i="566"/>
  <c r="M7" i="566"/>
  <c r="N10" i="598"/>
  <c r="N9" i="598"/>
  <c r="N8" i="598"/>
  <c r="N7" i="598"/>
  <c r="M7" i="598"/>
  <c r="O10" i="567"/>
  <c r="O9" i="567"/>
  <c r="O8" i="567"/>
  <c r="O7" i="567"/>
  <c r="M7" i="567"/>
  <c r="F29" i="205" l="1"/>
  <c r="E29" i="205"/>
  <c r="H292" i="471"/>
  <c r="E284" i="471"/>
  <c r="E279" i="471"/>
  <c r="R259" i="471"/>
  <c r="R254" i="471"/>
  <c r="R249" i="471"/>
  <c r="P249" i="471"/>
  <c r="M244" i="471"/>
  <c r="AF185" i="471"/>
  <c r="AN184" i="471"/>
  <c r="AG170" i="471"/>
  <c r="AO169" i="471"/>
  <c r="Q155" i="471"/>
  <c r="Z154" i="471"/>
  <c r="Q138" i="471"/>
  <c r="Z137" i="471"/>
  <c r="Q121" i="471"/>
  <c r="Z120" i="471"/>
  <c r="AF101" i="471"/>
  <c r="V100" i="471"/>
  <c r="AF99" i="471"/>
  <c r="AE98" i="471"/>
  <c r="V98" i="471"/>
  <c r="Q83" i="471"/>
  <c r="Z82" i="471"/>
  <c r="Q67" i="471"/>
  <c r="Z66" i="471"/>
  <c r="Q51" i="471"/>
  <c r="Z50" i="471"/>
  <c r="Q35" i="471"/>
  <c r="CK34" i="471"/>
  <c r="M12" i="550"/>
  <c r="H11" i="622"/>
  <c r="H7" i="622"/>
  <c r="AF23" i="566"/>
  <c r="AN22" i="566"/>
  <c r="N18" i="566"/>
  <c r="Q18" i="566" s="1"/>
  <c r="U18" i="566" s="1"/>
  <c r="AA18" i="566" s="1"/>
  <c r="AB18" i="566" s="1"/>
  <c r="AC18" i="566" s="1"/>
  <c r="AD18" i="566" s="1"/>
  <c r="AE18" i="566" s="1"/>
  <c r="AF18" i="566" s="1"/>
  <c r="AG18" i="566" s="1"/>
  <c r="AH18" i="566" s="1"/>
  <c r="AI18" i="566" s="1"/>
  <c r="AJ18" i="566" s="1"/>
  <c r="H11" i="618"/>
  <c r="H7" i="618"/>
  <c r="AG23" i="598"/>
  <c r="AO22" i="598"/>
  <c r="N18" i="598"/>
  <c r="R18" i="598" s="1"/>
  <c r="V18" i="598" s="1"/>
  <c r="AB18" i="598" s="1"/>
  <c r="AC18" i="598" s="1"/>
  <c r="AD18" i="598" s="1"/>
  <c r="AE18" i="598" s="1"/>
  <c r="AF18" i="598" s="1"/>
  <c r="AG18" i="598" s="1"/>
  <c r="AH18" i="598" s="1"/>
  <c r="AI18" i="598" s="1"/>
  <c r="AJ18" i="598" s="1"/>
  <c r="AK18" i="598" s="1"/>
  <c r="H11" i="617"/>
  <c r="H7" i="617"/>
  <c r="Q24" i="567"/>
  <c r="Z23" i="567"/>
  <c r="N17" i="567"/>
  <c r="O17" i="567" s="1"/>
  <c r="P17" i="567" s="1"/>
  <c r="Q17" i="567" s="1"/>
  <c r="R17" i="567" s="1"/>
  <c r="S17" i="567" s="1"/>
  <c r="U17" i="567" s="1"/>
  <c r="V17" i="567" s="1"/>
  <c r="W17" i="567" s="1"/>
  <c r="H11" i="614"/>
  <c r="H7" i="614"/>
  <c r="H11" i="613"/>
  <c r="H7" i="613"/>
  <c r="F294" i="471"/>
  <c r="F12" i="618"/>
  <c r="L20" i="567"/>
  <c r="F11" i="618"/>
  <c r="F10" i="614"/>
  <c r="L23" i="567"/>
  <c r="F8" i="618"/>
  <c r="F9" i="613"/>
  <c r="L49" i="471"/>
  <c r="L81" i="471"/>
  <c r="CI34" i="471"/>
  <c r="F11" i="614"/>
  <c r="F12" i="617"/>
  <c r="L18" i="567"/>
  <c r="F291" i="471"/>
  <c r="F10" i="622"/>
  <c r="F13" i="617"/>
  <c r="L183" i="471"/>
  <c r="X120" i="471"/>
  <c r="F11" i="622"/>
  <c r="L22" i="566"/>
  <c r="AD97" i="471"/>
  <c r="F10" i="617"/>
  <c r="L79" i="471"/>
  <c r="L82" i="471"/>
  <c r="M254" i="471"/>
  <c r="L22" i="567"/>
  <c r="L184" i="471"/>
  <c r="F293" i="471"/>
  <c r="L21" i="566"/>
  <c r="F10" i="613"/>
  <c r="AM22" i="566"/>
  <c r="F13" i="614"/>
  <c r="L77" i="471"/>
  <c r="AC100" i="471"/>
  <c r="L21" i="567"/>
  <c r="L48" i="471"/>
  <c r="X50" i="471"/>
  <c r="E3" i="437"/>
  <c r="F13" i="622"/>
  <c r="F8" i="617"/>
  <c r="Y136" i="471"/>
  <c r="L168" i="471"/>
  <c r="F12" i="614"/>
  <c r="L29" i="471"/>
  <c r="L182" i="471"/>
  <c r="F8" i="614"/>
  <c r="L80" i="471"/>
  <c r="F11" i="613"/>
  <c r="Y65" i="471"/>
  <c r="L65" i="471"/>
  <c r="Y81" i="471"/>
  <c r="L33" i="471"/>
  <c r="L62" i="471"/>
  <c r="L78" i="471"/>
  <c r="X154" i="471"/>
  <c r="L169" i="471"/>
  <c r="F10" i="618"/>
  <c r="L64" i="471"/>
  <c r="L166" i="471"/>
  <c r="F13" i="613"/>
  <c r="AN22" i="598"/>
  <c r="X82" i="471"/>
  <c r="F11" i="617"/>
  <c r="AC98" i="471"/>
  <c r="F12" i="622"/>
  <c r="L50" i="471"/>
  <c r="L45" i="471"/>
  <c r="F292" i="471"/>
  <c r="Y153" i="471"/>
  <c r="F13" i="618"/>
  <c r="L63" i="471"/>
  <c r="L66" i="471"/>
  <c r="F9" i="617"/>
  <c r="L32" i="471"/>
  <c r="E2" i="437"/>
  <c r="F9" i="614"/>
  <c r="M249" i="471"/>
  <c r="Y22" i="567"/>
  <c r="F9" i="622"/>
  <c r="L30" i="471"/>
  <c r="L167" i="471"/>
  <c r="M259" i="471"/>
  <c r="F8" i="622"/>
  <c r="L20" i="598"/>
  <c r="F289" i="471"/>
  <c r="L20" i="566"/>
  <c r="L19" i="566"/>
  <c r="L19" i="598"/>
  <c r="L22" i="598"/>
  <c r="L21" i="598"/>
  <c r="CJ33" i="471"/>
  <c r="F12" i="613"/>
  <c r="AM184" i="471"/>
  <c r="L34" i="471"/>
  <c r="F290" i="471"/>
  <c r="AN169" i="471"/>
  <c r="X23" i="567"/>
  <c r="L19" i="567"/>
  <c r="Y119" i="471"/>
  <c r="F8" i="613"/>
  <c r="L181" i="471"/>
  <c r="Y49" i="471"/>
  <c r="L31" i="471"/>
  <c r="X137" i="471"/>
  <c r="F9" i="618"/>
  <c r="L61" i="471"/>
  <c r="L46" i="471"/>
  <c r="X66" i="471"/>
  <c r="L47" i="471"/>
</calcChain>
</file>

<file path=xl/sharedStrings.xml><?xml version="1.0" encoding="utf-8"?>
<sst xmlns="http://schemas.openxmlformats.org/spreadsheetml/2006/main" count="5174" uniqueCount="1763">
  <si>
    <t>et_List02(_1,_2,_3)</t>
  </si>
  <si>
    <t>Ссылка</t>
  </si>
  <si>
    <t>специальный (упрощенная система налогообложения, система налогообложения для сельскохозяйственных производителей)</t>
  </si>
  <si>
    <t>без дифференциации</t>
  </si>
  <si>
    <t>Добавить МО</t>
  </si>
  <si>
    <t>Добавить строку</t>
  </si>
  <si>
    <t>ставка за содержание тепловой мощности, тыс.руб./Гкал/ч/мес</t>
  </si>
  <si>
    <t xml:space="preserve">Наименование системы теплоснабжения </t>
  </si>
  <si>
    <t>1.1.1</t>
  </si>
  <si>
    <t>Схема подключения теплопотребляющей установки к коллектору источника тепловой энергии</t>
  </si>
  <si>
    <t>Группа потребителей</t>
  </si>
  <si>
    <t>1.1.1.1</t>
  </si>
  <si>
    <t>1.1.1.1.1</t>
  </si>
  <si>
    <t>Добавить группу потребителей</t>
  </si>
  <si>
    <t>Добавить схему подключения</t>
  </si>
  <si>
    <t>et_List06(_1,_2,_3)</t>
  </si>
  <si>
    <t>modList01</t>
  </si>
  <si>
    <t>modList03</t>
  </si>
  <si>
    <t>Территория действия тарифа</t>
  </si>
  <si>
    <t>Добавить источник тепловой энергии</t>
  </si>
  <si>
    <t>Добавить наименование системы теплоснабжения</t>
  </si>
  <si>
    <t>Добавить территорию действия тарифа</t>
  </si>
  <si>
    <t>1.1.1.1.1.1</t>
  </si>
  <si>
    <t>Наименование тарифа</t>
  </si>
  <si>
    <t>Группы потребителей
(kind_of_cons)</t>
  </si>
  <si>
    <t xml:space="preserve">Источник тепловой энергии  </t>
  </si>
  <si>
    <t>к тепловой сети без дополнительного преобразования на тепловых пунктах, эксплуатируемых теплоснабжающей организацией</t>
  </si>
  <si>
    <t>организации-перепродавцы</t>
  </si>
  <si>
    <t>Добавить вид теплоносителя (параметры теплоносителя)</t>
  </si>
  <si>
    <t>надземная (наземная)</t>
  </si>
  <si>
    <t>подземная (канальная)</t>
  </si>
  <si>
    <t>подземная (бесканальная)</t>
  </si>
  <si>
    <t>Тип прокладки тепловых сетей
(kind_of_nets)</t>
  </si>
  <si>
    <t>50 - 250 мм</t>
  </si>
  <si>
    <t>251 - 400 мм</t>
  </si>
  <si>
    <t>401 - 550 мм</t>
  </si>
  <si>
    <t>551 - 700 мм</t>
  </si>
  <si>
    <t>701 мм и выше</t>
  </si>
  <si>
    <t>Диапазаны диаметров тепловых сетей
(kind_of_diameters)</t>
  </si>
  <si>
    <t>не превышает 0,1 Гкал/ч</t>
  </si>
  <si>
    <t>более 0,1 Гкал/ч и не превышает 1,5 Гкал/ч</t>
  </si>
  <si>
    <t>превышает 1,5 Гкал/ч при наличии технической возможности подключения</t>
  </si>
  <si>
    <t>превышает 1,5 Гкал/ч при отсутствии технической возможности подключения</t>
  </si>
  <si>
    <t>Подключаемая тепловая нагрузка
(kind_of_load)</t>
  </si>
  <si>
    <t>Добавить поставщика</t>
  </si>
  <si>
    <t>первичное раскрытие информации</t>
  </si>
  <si>
    <t>изменения в раскрытой ранее информации</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</si>
  <si>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</si>
  <si>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</si>
  <si>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</si>
  <si>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</si>
  <si>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</si>
  <si>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</si>
  <si>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</si>
  <si>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</si>
  <si>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</si>
  <si>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ИНН</t>
  </si>
  <si>
    <t>КПП</t>
  </si>
  <si>
    <t>Комментарии</t>
  </si>
  <si>
    <t>Результат проверки</t>
  </si>
  <si>
    <t>Расчетные листы</t>
  </si>
  <si>
    <t>Скрытые листы</t>
  </si>
  <si>
    <t>TEHSHEET</t>
  </si>
  <si>
    <t>Титульный</t>
  </si>
  <si>
    <t>AllSheetsInThisWorkbook</t>
  </si>
  <si>
    <t>modProv</t>
  </si>
  <si>
    <t>modfrmReestr</t>
  </si>
  <si>
    <t>modHyp</t>
  </si>
  <si>
    <t>г.Байконур</t>
  </si>
  <si>
    <t>г.Санкт-Петербург</t>
  </si>
  <si>
    <t>REGION</t>
  </si>
  <si>
    <t>5</t>
  </si>
  <si>
    <t>6</t>
  </si>
  <si>
    <t>Дата/Время</t>
  </si>
  <si>
    <t>Сообщение</t>
  </si>
  <si>
    <t>Статус</t>
  </si>
  <si>
    <t>modClassifierValidate</t>
  </si>
  <si>
    <t>modReestr</t>
  </si>
  <si>
    <t>modUpdTemplMain</t>
  </si>
  <si>
    <t>modList00</t>
  </si>
  <si>
    <t>Юридический адрес</t>
  </si>
  <si>
    <t>Почтовый адрес</t>
  </si>
  <si>
    <t>Наименование организации</t>
  </si>
  <si>
    <t>Вид деятельности</t>
  </si>
  <si>
    <t>Адрес регулируемой организации</t>
  </si>
  <si>
    <t>modList02</t>
  </si>
  <si>
    <t>logical</t>
  </si>
  <si>
    <t>да</t>
  </si>
  <si>
    <t>нет</t>
  </si>
  <si>
    <t>year_list</t>
  </si>
  <si>
    <t>Фамилия, имя, отчество</t>
  </si>
  <si>
    <t>Должность</t>
  </si>
  <si>
    <t>e-mail</t>
  </si>
  <si>
    <t>Республика Татарстан</t>
  </si>
  <si>
    <t>Причина</t>
  </si>
  <si>
    <t>№ п/п</t>
  </si>
  <si>
    <t>1</t>
  </si>
  <si>
    <t>Ульяновская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</si>
  <si>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</si>
  <si>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</si>
  <si>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</si>
  <si>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</si>
  <si>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</si>
  <si>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</si>
  <si>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</si>
  <si>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</si>
  <si>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</si>
  <si>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</si>
  <si>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</si>
  <si>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</si>
  <si>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</si>
  <si>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</si>
  <si>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</si>
  <si>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</si>
  <si>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</si>
  <si>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</si>
  <si>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</si>
  <si>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</si>
  <si>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</si>
  <si>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</si>
  <si>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</si>
  <si>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</si>
  <si>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</si>
  <si>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</si>
  <si>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</si>
  <si>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</si>
  <si>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</si>
  <si>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</si>
  <si>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</si>
  <si>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</si>
  <si>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</si>
  <si>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</si>
  <si>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</si>
  <si>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</si>
  <si>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</si>
  <si>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</si>
  <si>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</si>
  <si>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</si>
  <si>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</si>
  <si>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</si>
  <si>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</si>
  <si>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</si>
  <si>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</si>
  <si>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</si>
  <si>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</si>
  <si>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</si>
  <si>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</si>
  <si>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</si>
  <si>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</si>
  <si>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</si>
  <si>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</si>
  <si>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</si>
  <si>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</si>
  <si>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</si>
  <si>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</si>
  <si>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</si>
  <si>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</si>
  <si>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</si>
  <si>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</si>
  <si>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</si>
  <si>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</si>
  <si>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</si>
  <si>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</si>
  <si>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</si>
  <si>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</si>
  <si>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</si>
  <si>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</si>
  <si>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</si>
  <si>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</si>
  <si>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</si>
  <si>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</si>
  <si>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</si>
  <si>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</si>
  <si>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Является ли данное юридическое лицо подразделением (филиалом) другой организации</t>
  </si>
  <si>
    <t>(код) номер телефона</t>
  </si>
  <si>
    <t>Руководитель</t>
  </si>
  <si>
    <t>Главный бухгалтер</t>
  </si>
  <si>
    <t>Должностное лицо, ответственное за составление формы</t>
  </si>
  <si>
    <t>et_Comm</t>
  </si>
  <si>
    <t>Комментарий</t>
  </si>
  <si>
    <t>Добавить</t>
  </si>
  <si>
    <t>modThisWorkbook</t>
  </si>
  <si>
    <t>modfrmCheckUpdates</t>
  </si>
  <si>
    <t>modInfo</t>
  </si>
  <si>
    <t>modComm</t>
  </si>
  <si>
    <t>Ссылки на публикации</t>
  </si>
  <si>
    <t>7</t>
  </si>
  <si>
    <t>8</t>
  </si>
  <si>
    <t>Месяц
(MONTH)</t>
  </si>
  <si>
    <t>январь</t>
  </si>
  <si>
    <t>февраль</t>
  </si>
  <si>
    <t>март</t>
  </si>
  <si>
    <t>апрель</t>
  </si>
  <si>
    <t>май</t>
  </si>
  <si>
    <t>июнь</t>
  </si>
  <si>
    <t>июль</t>
  </si>
  <si>
    <t>август</t>
  </si>
  <si>
    <t>сентябрь</t>
  </si>
  <si>
    <t>октябрь</t>
  </si>
  <si>
    <t>ноябрь</t>
  </si>
  <si>
    <t>декабрь</t>
  </si>
  <si>
    <t>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</si>
  <si>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modfrmDateChoose</t>
  </si>
  <si>
    <t>На официальном сайте организации</t>
  </si>
  <si>
    <t>На сайте регулирующего органа</t>
  </si>
  <si>
    <t>Месяц
(kind_of_publication)</t>
  </si>
  <si>
    <t>Наименование филиала</t>
  </si>
  <si>
    <t>общий</t>
  </si>
  <si>
    <t>общий с учетом освобождения от уплаты НДС</t>
  </si>
  <si>
    <t>НДС
/kind_of_NDS/</t>
  </si>
  <si>
    <t>Список МО</t>
  </si>
  <si>
    <t>9</t>
  </si>
  <si>
    <t>10</t>
  </si>
  <si>
    <t>11</t>
  </si>
  <si>
    <t>12</t>
  </si>
  <si>
    <t>13</t>
  </si>
  <si>
    <t>14</t>
  </si>
  <si>
    <t>15</t>
  </si>
  <si>
    <t>16</t>
  </si>
  <si>
    <t>17</t>
  </si>
  <si>
    <t>18</t>
  </si>
  <si>
    <t>19</t>
  </si>
  <si>
    <t>20</t>
  </si>
  <si>
    <t>Стандарты</t>
  </si>
  <si>
    <t>modfrmReestrMR</t>
  </si>
  <si>
    <t>В качестве примечания Вы можете указать единицу измерения</t>
  </si>
  <si>
    <t>Шаблон заполняется раздельно по каждому виду тарифа</t>
  </si>
  <si>
    <t>Номер СЦХВ(СЦВО)
/SKI_number/</t>
  </si>
  <si>
    <t>Квартал
(QUARTER)</t>
  </si>
  <si>
    <t>I квартал</t>
  </si>
  <si>
    <t>II квартал</t>
  </si>
  <si>
    <t>III квартал</t>
  </si>
  <si>
    <t>IV квартал</t>
  </si>
  <si>
    <t>Описание</t>
  </si>
  <si>
    <t>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</si>
  <si>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y</t>
  </si>
  <si>
    <t>никогда не проверять наличие обновлений (не рекомендуется)</t>
  </si>
  <si>
    <t>проверять доступные обновления (рекомендуется)</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</si>
  <si>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</si>
  <si>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</si>
  <si>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A</t>
  </si>
  <si>
    <t xml:space="preserve"> - с формулами и константами</t>
  </si>
  <si>
    <t xml:space="preserve"> (требуется обновление)</t>
  </si>
  <si>
    <t xml:space="preserve"> - обязательные для заполнения</t>
  </si>
  <si>
    <t>Единица измерения объема оказываемых услуг ГВС
/kind_of_unit_GVS/</t>
  </si>
  <si>
    <t>тыс.куб.м/сутки</t>
  </si>
  <si>
    <t>Режим налогообложения</t>
  </si>
  <si>
    <t>Примечание</t>
  </si>
  <si>
    <t>Метод регулирования
/kind_of_control_method/</t>
  </si>
  <si>
    <t>метод экономически обоснованных расходов (затрат)</t>
  </si>
  <si>
    <t>метод сравнения аналогов</t>
  </si>
  <si>
    <t>метод индексации установленных тарифов</t>
  </si>
  <si>
    <t>метод обеспечения доходности инвестированного капитала</t>
  </si>
  <si>
    <t>modRegion</t>
  </si>
  <si>
    <t>Обосновывающие материалы необходимо загружать с помощью "ЕИАС Мониторинг". Ссылка на инструкцию по загрузке обосновывающих материалов расположена на листе 'Инструкция' в п.'Методология заполнения'.
Ввводите ссылку,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</si>
  <si>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Признак дифференциации тарифа</t>
  </si>
  <si>
    <t/>
  </si>
  <si>
    <t xml:space="preserve"> - необязательные для заполнения</t>
  </si>
  <si>
    <t>тариф указан с НДС для плательщиков НДС</t>
  </si>
  <si>
    <t>тариф указан без НДС для плательщиков НДС</t>
  </si>
  <si>
    <t>тариф для организаций не являющихся плательщиками НДС</t>
  </si>
  <si>
    <t>НДС
/kind_of_NDS_tariff/</t>
  </si>
  <si>
    <t>Передача</t>
  </si>
  <si>
    <t>НДС
/kind_of_NDS_tariff_people/</t>
  </si>
  <si>
    <t>тариф с НДС организаций-плательщиков НДС</t>
  </si>
  <si>
    <t>тариф организаций не являющихся плательщиками НДС</t>
  </si>
  <si>
    <t>тариф не утверждался</t>
  </si>
  <si>
    <t>Вид тарифа на передачу тепловой энергии /kind_of_tariff_unit/</t>
  </si>
  <si>
    <t>В случае, если тариф не дифференцируется по системам теплоснабжения, перечислите все муниципальные районы, в которых организация осуществляет услуги теплоснабжения и сфере оказания услуг по передаче тепловой энергии</t>
  </si>
  <si>
    <t>В случае, если тариф не дифференцируется по системам теплоснабжения, перечислите все муниципальные образования, в которых организация осуществляет услуги теплоснабжения и сфере оказания услуг по передаче тепловой энергии</t>
  </si>
  <si>
    <t>В зависимости от указанного вида деятельности будут доступны для заполнения поля 'Производство', 'Передача' и 'Сбыт'</t>
  </si>
  <si>
    <t>Если выбрано 'да', на листах с разбивкой по потребителям доступны для заполнения графы для двухставочного ставочного тарифа по группам потребителей</t>
  </si>
  <si>
    <t>Если выбрано 'да', значения тарифов для групп потребителей на листах с разбивкой по потребителям заполнятся автоматически значениями первой группы</t>
  </si>
  <si>
    <t>Срок действия цены (тарифа) на тепловую энергию (мощность)</t>
  </si>
  <si>
    <t>Двухставочный тариф</t>
  </si>
  <si>
    <t>Вид теплоносителя
(kind_of_heat_transfer)</t>
  </si>
  <si>
    <t>дата окончания</t>
  </si>
  <si>
    <t>дата начала</t>
  </si>
  <si>
    <t>Добавить период</t>
  </si>
  <si>
    <t>et_List06</t>
  </si>
  <si>
    <t>et_List07</t>
  </si>
  <si>
    <t>et_List08</t>
  </si>
  <si>
    <t>modList11</t>
  </si>
  <si>
    <t>руб./Гкал</t>
  </si>
  <si>
    <t>Вид деятельности, на которую установлен тариф /kind_of_activity_WARM/</t>
  </si>
  <si>
    <t>Гкал/ч</t>
  </si>
  <si>
    <t>куб.м/ч</t>
  </si>
  <si>
    <t>руб./Гкал/ч/мес</t>
  </si>
  <si>
    <t>Передача+Сбыт</t>
  </si>
  <si>
    <t>производство комбинированная выработка</t>
  </si>
  <si>
    <t>производство (некомбинированная выработка)+передача+сбыт</t>
  </si>
  <si>
    <t>производство (некомбинированная выработка)+передача</t>
  </si>
  <si>
    <t>производство (некомбинированная выработка)+сбыт</t>
  </si>
  <si>
    <t>производство (некомбинированная выработка)</t>
  </si>
  <si>
    <t>НДС общий
/kind_of_NDS_tariff/</t>
  </si>
  <si>
    <t>НДС общий люди
/kind_of_NDS_tariff_people/</t>
  </si>
  <si>
    <t>В случае, если тариф не дифференцируется по системам теплоснабжения, укажите "1".
Введите значение от 1 до 100, чтобы указать очередной условный порядковый номер системы теплоснабжения</t>
  </si>
  <si>
    <t>виды тарифа
/kind_group_rates/</t>
  </si>
  <si>
    <t>1.1</t>
  </si>
  <si>
    <t>Тип данных
(kind_of_data_type)</t>
  </si>
  <si>
    <t>Вид тарифа</t>
  </si>
  <si>
    <t>Величина установленного тарифа</t>
  </si>
  <si>
    <t>Дата внесения изменений в информацию, подлежащую раскрытию</t>
  </si>
  <si>
    <t>да/нет</t>
  </si>
  <si>
    <t>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</si>
  <si>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</si>
  <si>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бюджетные организации</t>
  </si>
  <si>
    <t>прочие</t>
  </si>
  <si>
    <t>et_List00_01</t>
  </si>
  <si>
    <t>et_List00_02</t>
  </si>
  <si>
    <t>et_List00_03</t>
  </si>
  <si>
    <t>Заголовок таблицы</t>
  </si>
  <si>
    <t>Добавить наименование тарифа</t>
  </si>
  <si>
    <t>Плата за услуги по поддержанию резервной тепловой мощности при отсутствии потребления тепловой энергии для отдельных категорий (групп) социально значимых потребителей</t>
  </si>
  <si>
    <t>Плата за услуги по поддержанию резервной тепловой мощности, оказываемые регулируемой организацией, мощность источников тепловой энергии которой используется для поддержания резервной мощности в соответствии со схемой теплоснабжения</t>
  </si>
  <si>
    <t>Плата за услуги по поддержанию резервной тепловой мощности, оказываемые регулируемой организацией, мощность тепловых сетей которой используется для поддержания резервной мощности в соответствии со схемой теплоснабжения</t>
  </si>
  <si>
    <t>Сведения</t>
  </si>
  <si>
    <t>Сведения об изменениях в первоначально опубликованной информации*</t>
  </si>
  <si>
    <t>* Лист заполняется в случае, если на Титульном листе в поле "Тип отчета" выбрано значение «Изменения в раскрытой ранее информации».</t>
  </si>
  <si>
    <t>Вид деятельности /kind_of_activity/</t>
  </si>
  <si>
    <t>поддержание резервной тепловой мощности при отсутствии потребления тепловой энергии</t>
  </si>
  <si>
    <t>подключение к системе теплоснабжения</t>
  </si>
  <si>
    <t>сбыт тепловой энергии и теплоносителя</t>
  </si>
  <si>
    <t>передача тепловой энергии и теплоносителя</t>
  </si>
  <si>
    <t>производство теплоносителя</t>
  </si>
  <si>
    <t>производство тепловой энергии (мощности) не в режиме комбинированной выработки электрической и тепловой энергии источниками тепловой энергии</t>
  </si>
  <si>
    <t>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t>
  </si>
  <si>
    <t>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t>
  </si>
  <si>
    <t>Форма 2, таблица Х</t>
  </si>
  <si>
    <t>et_List03</t>
  </si>
  <si>
    <t>не известна</t>
  </si>
  <si>
    <t>Добавить сведения</t>
  </si>
  <si>
    <t>1.2</t>
  </si>
  <si>
    <t>ID_TARIFF_NAME</t>
  </si>
  <si>
    <t>TARIFF_NAME</t>
  </si>
  <si>
    <t>VED_NAME</t>
  </si>
  <si>
    <t>Перечень тарифов</t>
  </si>
  <si>
    <t>modList12</t>
  </si>
  <si>
    <t>modfrmReestrObj</t>
  </si>
  <si>
    <t>modList07</t>
  </si>
  <si>
    <t>Подключаемая тепловая нагрузка
(kind_of_load3)</t>
  </si>
  <si>
    <t>Вид теплоносителя
(kind_of_heat_transfer2)</t>
  </si>
  <si>
    <t>Вид теплоносителя
(kind_of_heat_transfer3)</t>
  </si>
  <si>
    <t>Схема подключения
(kind_of_scheme_in)
(kind_of_scheme_in2)</t>
  </si>
  <si>
    <t>Наличие других периодов действия тарифа</t>
  </si>
  <si>
    <t>Вода</t>
  </si>
  <si>
    <t>Острый и редуцированный пар</t>
  </si>
  <si>
    <t>Без НДС</t>
  </si>
  <si>
    <t>С НДС</t>
  </si>
  <si>
    <t>Пар</t>
  </si>
  <si>
    <t>иное</t>
  </si>
  <si>
    <t>Газ природный по регулируемой цене</t>
  </si>
  <si>
    <t>Газ природный по нерегулируемой цене</t>
  </si>
  <si>
    <t>Уголь</t>
  </si>
  <si>
    <t>Мазут</t>
  </si>
  <si>
    <t>Дизельное топливо</t>
  </si>
  <si>
    <t>Дрова</t>
  </si>
  <si>
    <t>Электроэнергия</t>
  </si>
  <si>
    <t>Прочее</t>
  </si>
  <si>
    <t>Вид топлива
(kind_of_fuel)</t>
  </si>
  <si>
    <t>Способ закупки товаров
(kind_of_zak)</t>
  </si>
  <si>
    <t>Конкурс</t>
  </si>
  <si>
    <t>Аукцион</t>
  </si>
  <si>
    <t>Аукцион в электронной форме</t>
  </si>
  <si>
    <t>Запрос котировок</t>
  </si>
  <si>
    <t>Единственный поставщик</t>
  </si>
  <si>
    <t>Иное</t>
  </si>
  <si>
    <t>year_list1</t>
  </si>
  <si>
    <t>name_rates_4</t>
  </si>
  <si>
    <t>name_rates_8</t>
  </si>
  <si>
    <t>Отборный пар, 1,2-2,5 кг/см2</t>
  </si>
  <si>
    <t>Отборный пар, 7-13 кг/см2</t>
  </si>
  <si>
    <t>Отборный пар, &gt; 13 кг/см2</t>
  </si>
  <si>
    <t>Без дифференциации</t>
  </si>
  <si>
    <t>Горячая вода</t>
  </si>
  <si>
    <t>Холодная вода</t>
  </si>
  <si>
    <t>Отборный пар, 2,5-7 кг/см2</t>
  </si>
  <si>
    <t>Горячая вода в системе централизованного теплоснабжения на отопление</t>
  </si>
  <si>
    <t>Тип отчета</t>
  </si>
  <si>
    <t>виды тарифа
/kind_group_rates_load_filter/</t>
  </si>
  <si>
    <t>виды тарифа
/kind_group_rates_load/</t>
  </si>
  <si>
    <t>Для корректного формирования Таблицы 25 Формы 1.10 необходимо задать разбивку по диаметрам и способу прокладки тепловых сетей</t>
  </si>
  <si>
    <t>dp</t>
  </si>
  <si>
    <t>объемы потребления воды абонентами</t>
  </si>
  <si>
    <t>соответствие качества питьевой воды и горячей воды требованиям, установленным санитарными нормами и правилами</t>
  </si>
  <si>
    <t>виды признаков дифференциации
/kind_of_diff/</t>
  </si>
  <si>
    <t>Тариф на холодную воду поверхностную</t>
  </si>
  <si>
    <t>Тариф на холодную воду артезианскую</t>
  </si>
  <si>
    <t>Тариф на холодную воду питьевую</t>
  </si>
  <si>
    <t>Добавить вариант …</t>
  </si>
  <si>
    <t>ставка платы за содержание мощности, руб./куб. м в час</t>
  </si>
  <si>
    <t>Дата начала</t>
  </si>
  <si>
    <t>Дата окончания</t>
  </si>
  <si>
    <t>Условия прокладки сетей</t>
  </si>
  <si>
    <t>Добавить подключаемую нагрузку</t>
  </si>
  <si>
    <t>Добавить условия прокладки сетей</t>
  </si>
  <si>
    <t>40 мм и менее</t>
  </si>
  <si>
    <t>от 41 мм до 70 мм включительно</t>
  </si>
  <si>
    <t>от 71 мм до 100 мм включительно</t>
  </si>
  <si>
    <t>от 101 мм до 150 мм включительно</t>
  </si>
  <si>
    <t>от 151 мм до 200 мм включительно</t>
  </si>
  <si>
    <t>от 201 мм до 250 мм включительно</t>
  </si>
  <si>
    <t>от 250  мм и более</t>
  </si>
  <si>
    <t>Диапазаны диаметров водопроводных сетей
(kind_of_diameters2)</t>
  </si>
  <si>
    <t>modServiceModule</t>
  </si>
  <si>
    <t>TSH_et_union_hor</t>
  </si>
  <si>
    <t>TSH_et_union_vert</t>
  </si>
  <si>
    <t>Республика Крым</t>
  </si>
  <si>
    <t>Параметры дифференциации</t>
  </si>
  <si>
    <t>Наименование признака дифференциации</t>
  </si>
  <si>
    <t>Добавить значение признака дифференциации</t>
  </si>
  <si>
    <t>Добавить наименование признака дифференциации</t>
  </si>
  <si>
    <t>Укажите является ли данное юридическое лицо подразделением(филиалом) другой организации</t>
  </si>
  <si>
    <t>Признаки дифференциации указываются в соответствии с п.6 ст.32 ФЗ РФ от 07.12.2011 №416-ФЗ</t>
  </si>
  <si>
    <t>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(тарифов), и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(тарифов)предусмотрено пунктом 3 (а) постановления Правительства №6 от 17.01.2013г.</t>
  </si>
  <si>
    <t>NDS</t>
  </si>
  <si>
    <t>woNDS</t>
  </si>
  <si>
    <t>Форма</t>
  </si>
  <si>
    <t>Листы</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</si>
  <si>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</si>
  <si>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Обратиться за помощью в службу технической поддержки</t>
  </si>
  <si>
    <t>Инструкция по загрузке сопроводительных материалов</t>
  </si>
  <si>
    <t>Перечень муниципальных районов и муниципальных образований (территорий действия тарифа)</t>
  </si>
  <si>
    <t>Муниципальный район</t>
  </si>
  <si>
    <t>Муниципальное образование</t>
  </si>
  <si>
    <t>Наименование</t>
  </si>
  <si>
    <t>ОКТМО</t>
  </si>
  <si>
    <t>man</t>
  </si>
  <si>
    <t>Добавить МР</t>
  </si>
  <si>
    <t>et_List01_0</t>
  </si>
  <si>
    <t>auto</t>
  </si>
  <si>
    <t>et_List01_1</t>
  </si>
  <si>
    <t>et_List01_2</t>
  </si>
  <si>
    <t>Текущая дата</t>
  </si>
  <si>
    <t>Организация</t>
  </si>
  <si>
    <t>Виды деятельности</t>
  </si>
  <si>
    <t>https://appsrv.regportal-tariff.ru/procwsxls/</t>
  </si>
  <si>
    <t>Добавить территорию для дифференциации</t>
  </si>
  <si>
    <t>Instruction</t>
  </si>
  <si>
    <t>modUpdTemplLogger</t>
  </si>
  <si>
    <t>List00</t>
  </si>
  <si>
    <t>List02</t>
  </si>
  <si>
    <t>List01</t>
  </si>
  <si>
    <t>List06_1</t>
  </si>
  <si>
    <t>List06_2</t>
  </si>
  <si>
    <t>List06_9</t>
  </si>
  <si>
    <t>List06_10</t>
  </si>
  <si>
    <t>List12</t>
  </si>
  <si>
    <t>List03</t>
  </si>
  <si>
    <t>List07</t>
  </si>
  <si>
    <t>ListComm</t>
  </si>
  <si>
    <t>ListCheck</t>
  </si>
  <si>
    <t>REESTR_LINK</t>
  </si>
  <si>
    <t>REESTR_DS</t>
  </si>
  <si>
    <t>modHTTP</t>
  </si>
  <si>
    <t>modSheetMain</t>
  </si>
  <si>
    <t>REESTR_VT</t>
  </si>
  <si>
    <t>REESTR_VED</t>
  </si>
  <si>
    <t>TSH_REESTR_ORG</t>
  </si>
  <si>
    <t>TSH_REESTR_MO</t>
  </si>
  <si>
    <t>Территории</t>
  </si>
  <si>
    <t>Наименование территории действия тарифа для целей идентификации</t>
  </si>
  <si>
    <t>Муниципальные районы и муниципальные образования, на территории которых действует тариф</t>
  </si>
  <si>
    <t>Инструкция</t>
  </si>
  <si>
    <t>Нет доступных обновлений, версия отчёта актуальна</t>
  </si>
  <si>
    <t>Наличие двухставочного тарифа</t>
  </si>
  <si>
    <t>modInstruction</t>
  </si>
  <si>
    <t>г.Севастополь</t>
  </si>
  <si>
    <t>Информация</t>
  </si>
  <si>
    <t>1.2.1</t>
  </si>
  <si>
    <t>3.1</t>
  </si>
  <si>
    <t>4.1</t>
  </si>
  <si>
    <t>5.1</t>
  </si>
  <si>
    <t>5.1.1</t>
  </si>
  <si>
    <t>5.2</t>
  </si>
  <si>
    <t>5.2.1</t>
  </si>
  <si>
    <t>5.3</t>
  </si>
  <si>
    <t>5.3.1</t>
  </si>
  <si>
    <t>6.1</t>
  </si>
  <si>
    <t>et_List11_1</t>
  </si>
  <si>
    <t>Параметры формы</t>
  </si>
  <si>
    <t>Описание параметров формы</t>
  </si>
  <si>
    <t>Ссылка на документ</t>
  </si>
  <si>
    <t>Наименование параметра</t>
  </si>
  <si>
    <t>x</t>
  </si>
  <si>
    <t>форма публичного договора поставки регулируемых товаров, оказания регулируемых услуг</t>
  </si>
  <si>
    <t>Информация о размещении данных на сайте регулируемой организации</t>
  </si>
  <si>
    <t>дата размещения информации</t>
  </si>
  <si>
    <t>Дата размещения информации указывается в виде «ДД.ММ.ГГГГ».</t>
  </si>
  <si>
    <t>адрес страницы сайта в сети «Интернет» и ссылка на документ</t>
  </si>
  <si>
    <t>Указывается ссылка на документ, предварительно загруженный в хранилище файлов ФГИС ЕИАС.</t>
  </si>
  <si>
    <t>наименование НПА</t>
  </si>
  <si>
    <t>контактный телефон службы</t>
  </si>
  <si>
    <t>график работы службы</t>
  </si>
  <si>
    <t>адрес службы</t>
  </si>
  <si>
    <t>et_List12_1</t>
  </si>
  <si>
    <t>et_List12_2</t>
  </si>
  <si>
    <t>et_List12_3</t>
  </si>
  <si>
    <t>et_List12_4</t>
  </si>
  <si>
    <t>Период действия тарифа</t>
  </si>
  <si>
    <t>Одноставочный тариф</t>
  </si>
  <si>
    <t>Период действия</t>
  </si>
  <si>
    <t>Одноставочный тариф, руб./куб. м</t>
  </si>
  <si>
    <t>Начало периода регулирования</t>
  </si>
  <si>
    <t>Окончание периода регулирования</t>
  </si>
  <si>
    <t>Отсутствует Интернет в границах территории МО, где организация осуществляет регулируемые виды деятельности</t>
  </si>
  <si>
    <t>Укажите «Да» в поле «Да/Нет», если дифференциация используется.
В поле «Описание» 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</si>
  <si>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</si>
  <si>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</si>
  <si>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</si>
  <si>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 колонке «Параметр дифференциации тарифов» указывается значение дополнительного признака дифференциации.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наличия нескольких значений признака дифференциации тарифов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</si>
  <si>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Параметр дифференциации тарифа/Заявитель</t>
  </si>
  <si>
    <r>
      <t xml:space="preserve">Форма 1.0.2 Информация о публикации в печатных изданиях </t>
    </r>
    <r>
      <rPr>
        <vertAlign val="superscript"/>
        <sz val="10"/>
        <rFont val="Tahoma"/>
        <family val="2"/>
        <charset val="204"/>
      </rPr>
      <t>2</t>
    </r>
  </si>
  <si>
    <t>Дифференциация по
 МО (территориям)</t>
  </si>
  <si>
    <t>Указывается ссылка на документ, предварительно загруженный в хранилище файлов ФГИС ЕИАС.
В случае наличия дополнительных сведений информация по ним указывается в отдельных строках.</t>
  </si>
  <si>
    <t>В колонке «Информация» указывается адрес страницы сайта в сети «Интернет», на которой размещена информация.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</si>
  <si>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В колонке «Информация» указывается полное наименование и реквизиты НПА.
В случае наличия нескольких НПА каждое из них указывается в отдельной строке.</t>
  </si>
  <si>
    <t>Форма публикации</t>
  </si>
  <si>
    <t>Официальное печатное издание</t>
  </si>
  <si>
    <t>Номер</t>
  </si>
  <si>
    <t>Дата выпуска</t>
  </si>
  <si>
    <t>В колонке «Дата выпуска» дата выпуска печатного издания указывается в виде «ДД.ММ.ГГГГ».
В колонке «Ссылка на документ» указывается ссылка на отсканированную копию печатного издания, предварительно загруженную в хранилище федеральной государственной информационной системы «Единая информационно-аналитическая система «Федеральный орган регулирования - региональные органы регулирования - субъекты регулирования» (далее – ФГИС ЕИАС), с опубликованной информацией.
В случае публикации информации в нескольких печатных изданиях информация по каждому из них указывается в отдельной строке.</t>
  </si>
  <si>
    <t>List11</t>
  </si>
  <si>
    <t>modCheckCyan</t>
  </si>
  <si>
    <t>modfrmRezimChoose</t>
  </si>
  <si>
    <t>modList06</t>
  </si>
  <si>
    <r>
      <t>Форма 1.0.1 Основные параметры раскрываемой информации</t>
    </r>
    <r>
      <rPr>
        <vertAlign val="superscript"/>
        <sz val="10"/>
        <rFont val="Tahoma"/>
        <family val="2"/>
        <charset val="204"/>
      </rPr>
      <t xml:space="preserve"> 1</t>
    </r>
  </si>
  <si>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</si>
  <si>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</si>
  <si>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</si>
  <si>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Наименование регулируемого вида деятельности</t>
  </si>
  <si>
    <t>Территория оказания услуги по регулируемому виду деятельности</t>
  </si>
  <si>
    <t>муниципальный район</t>
  </si>
  <si>
    <t>муниципальное образование</t>
  </si>
  <si>
    <t>Указывается наименование субъекта Российской Федерации</t>
  </si>
  <si>
    <t>Указывается наименование муниципального района, на территории которого организация оказывает услуги по регулируемому виду деятельности.</t>
  </si>
  <si>
    <t>Источник официального опубликования решения</t>
  </si>
  <si>
    <t>Наименование органа регулирования, принявшего решение об утверждении тарифов</t>
  </si>
  <si>
    <t>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"Форма 1.0.2"!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</si>
  <si>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Если выбрано значение «да» - в шаблоне будет сформирован лист «Форма 1.0.2» для уведомления органа регулирования о публикации информации в печатных изданиях</t>
  </si>
  <si>
    <t>Добавить ЦС</t>
  </si>
  <si>
    <t>Добавить территорию</t>
  </si>
  <si>
    <t>et_List05(_1,_2,_3,_4)</t>
  </si>
  <si>
    <t>List05_1</t>
  </si>
  <si>
    <t>List05_2</t>
  </si>
  <si>
    <t>List05_9</t>
  </si>
  <si>
    <t>List05_10</t>
  </si>
  <si>
    <t>modList05</t>
  </si>
  <si>
    <t>ID</t>
  </si>
  <si>
    <t>LINK_NAME</t>
  </si>
  <si>
    <t>МР</t>
  </si>
  <si>
    <t>МО</t>
  </si>
  <si>
    <t>0</t>
  </si>
  <si>
    <t>флаг используемости территории на листе Перечень тарифов</t>
  </si>
  <si>
    <t>копия территорий</t>
  </si>
  <si>
    <t>размерженный МР</t>
  </si>
  <si>
    <t>37</t>
  </si>
  <si>
    <t>38</t>
  </si>
  <si>
    <t>39</t>
  </si>
  <si>
    <t>40</t>
  </si>
  <si>
    <t>41</t>
  </si>
  <si>
    <t>42</t>
  </si>
  <si>
    <t>43</t>
  </si>
  <si>
    <t>44</t>
  </si>
  <si>
    <t>45</t>
  </si>
  <si>
    <t>46</t>
  </si>
  <si>
    <t>47</t>
  </si>
  <si>
    <t>48</t>
  </si>
  <si>
    <t>49</t>
  </si>
  <si>
    <t>50</t>
  </si>
  <si>
    <t>51</t>
  </si>
  <si>
    <t>52</t>
  </si>
  <si>
    <t>53</t>
  </si>
  <si>
    <t>54</t>
  </si>
  <si>
    <t>55</t>
  </si>
  <si>
    <t>56</t>
  </si>
  <si>
    <t>57</t>
  </si>
  <si>
    <t>58</t>
  </si>
  <si>
    <t>59</t>
  </si>
  <si>
    <t>Почтовый адрес регулируемой организации</t>
  </si>
  <si>
    <t>Фамилия, имя, отчество руководителя</t>
  </si>
  <si>
    <t>List_H</t>
  </si>
  <si>
    <t>List_M</t>
  </si>
  <si>
    <t>00</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</si>
  <si>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</si>
  <si>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</si>
  <si>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</si>
  <si>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</si>
  <si>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</si>
  <si>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</si>
  <si>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</si>
  <si>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</si>
  <si>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</si>
  <si>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</si>
  <si>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</si>
  <si>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</si>
  <si>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</si>
  <si>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</si>
  <si>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</si>
  <si>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</si>
  <si>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</si>
  <si>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</si>
  <si>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</si>
  <si>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</si>
  <si>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</si>
  <si>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</si>
  <si>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</si>
  <si>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</si>
  <si>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</si>
  <si>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modListTempFilter</t>
  </si>
  <si>
    <t>TSH_REESTR_MO_FILTER</t>
  </si>
  <si>
    <t>Ответственный за заполнение формы</t>
  </si>
  <si>
    <t>Контактный телефон</t>
  </si>
  <si>
    <t>E-mail</t>
  </si>
  <si>
    <t>Перечень форм
(kind_of_forms)</t>
  </si>
  <si>
    <t>Форма 1.0.1</t>
  </si>
  <si>
    <t>Основные параметры раскрываемой информации</t>
  </si>
  <si>
    <t>Информация об условиях, на которых осуществляется поставка регулируемых товаров и (или) оказание регулируемых услуг</t>
  </si>
  <si>
    <t>МР (ОКТМО)</t>
  </si>
  <si>
    <t>List05_11</t>
  </si>
  <si>
    <t>Инструкция по работе с отчетной формой</t>
  </si>
  <si>
    <t xml:space="preserve"> - с выбором значений по двойному клику</t>
  </si>
  <si>
    <t>Указывается наименование вида регулируемой деятельности.</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</si>
  <si>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</si>
  <si>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</si>
  <si>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</si>
  <si>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Субъект Российской Федерации</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</si>
  <si>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</si>
  <si>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r>
      <rPr>
        <vertAlign val="superscript"/>
        <sz val="9"/>
        <rFont val="Tahoma"/>
        <family val="2"/>
        <charset val="204"/>
      </rPr>
      <t>2</t>
    </r>
    <r>
      <rPr>
        <sz val="9"/>
        <rFont val="Tahoma"/>
        <family val="2"/>
        <charset val="204"/>
      </rPr>
      <t xml:space="preserve"> Размещается информация по каждой из форм раскрытия, данные в которой относятся к муниципальному образованию, в котором отсутствует доступ в сеть «Интернет».</t>
    </r>
  </si>
  <si>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водоснабжении и водоотведении.
В случае дифференциации тарифов по дополнительным признакам информация по ним указывается в отдельных строках.</t>
  </si>
  <si>
    <t>Номер документа об утверждении тарифов</t>
  </si>
  <si>
    <t>Дата документа об утверждении тарифов</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</si>
  <si>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
В случае наличия нескольких форм таких договоров информация по каждой из них указывается в отдельной строке.</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</si>
  <si>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
В случае наличия нескольких служб и (или) адресов, информация по каждому из них указывается в отдельной строке.</t>
  </si>
  <si>
    <t>Тариф на подключение (технологическое присоединение) к централизованной системе водоотведения в индивидуальном порядке</t>
  </si>
  <si>
    <t>Тариф на транспортировку сточных вод</t>
  </si>
  <si>
    <t>Тариф на водоотведение</t>
  </si>
  <si>
    <t>Подключение (технологическое присоединение) к централизованной системе водоотведения</t>
  </si>
  <si>
    <t>Информация о предложении об установлении тарифов на водоотведение</t>
  </si>
  <si>
    <t>Информация о предложении об установлении тарифов на транспортировку сточных вод</t>
  </si>
  <si>
    <t>Информация о предложении об установлении платы за подключение к централизованной системе водоотведения (индивидуальной)</t>
  </si>
  <si>
    <t>Тариф на подключение (технологическое присоединение) к централизованной системе водоотведения</t>
  </si>
  <si>
    <t>Информация о предложении об установлении платы за подключение к централизованной системе водоотведения</t>
  </si>
  <si>
    <t>Форма 3.2</t>
  </si>
  <si>
    <t>Информация о величинах тарифов на водоотведение, транспортировку воды</t>
  </si>
  <si>
    <t>Форма 3.4</t>
  </si>
  <si>
    <t>Информация о величинах тарифов на подключение к централизованной системе водоотведения</t>
  </si>
  <si>
    <t>Форма 3.9</t>
  </si>
  <si>
    <t>Форма 3.10</t>
  </si>
  <si>
    <t>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</si>
  <si>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r>
      <t>Форма 3.2 Информация о величинах тарифов на водоотведение, транспортировку воды</t>
    </r>
    <r>
      <rPr>
        <vertAlign val="superscript"/>
        <sz val="10"/>
        <rFont val="Tahoma"/>
        <family val="2"/>
        <charset val="204"/>
      </rPr>
      <t>1</t>
    </r>
  </si>
  <si>
    <t>Наименование централизованной системы водоотведения</t>
  </si>
  <si>
    <t>Указывается наименование централизованной системы водоотведения при наличии дифференциации тарифа по централизованным системам водоотведения.
В случае дифференциации тарифов по централизованным системам водоотведения информация по ним указывается в отдельных строках.</t>
  </si>
  <si>
    <r>
      <t>Форма 3.4 Информация о величинах тарифов на подключение к централизованной системе водоотведения</t>
    </r>
    <r>
      <rPr>
        <vertAlign val="superscript"/>
        <sz val="10"/>
        <rFont val="Tahoma"/>
        <family val="2"/>
        <charset val="204"/>
      </rPr>
      <t>1</t>
    </r>
  </si>
  <si>
    <t>Подключаемая нагрузка канализационной сети, куб. м/сут</t>
  </si>
  <si>
    <t>Диапазон диаметров канализационной сети, мм</t>
  </si>
  <si>
    <t>Протяженность канализационной сети, км</t>
  </si>
  <si>
    <t>Ставка тарифа за подключаемую нагрузку канализационной сети, тыс. руб./куб. м в сут</t>
  </si>
  <si>
    <t>Ставка тарифа за протяженность канализационной сети диаметром d, тыс. руб./км</t>
  </si>
  <si>
    <t>Добавить наименование системы водоотведения</t>
  </si>
  <si>
    <t>Форма 3.9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</si>
  <si>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t>
  </si>
  <si>
    <t>договор о подключении к централизованной системе водоотведения</t>
  </si>
  <si>
    <t>Информация размещается в случае, если регулируемая организация осуществляет услуги по подключению (технологическому присоединению) к централизованной системе водоотведения.
Указывается ссылка на документ, предварительно загруженный в хранилище файлов ФГИС ЕИАС.
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t>
  </si>
  <si>
    <r>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r>
    <r>
      <rPr>
        <vertAlign val="superscript"/>
        <sz val="10"/>
        <rFont val="Tahoma"/>
        <family val="2"/>
        <charset val="204"/>
      </rPr>
      <t>1</t>
    </r>
  </si>
  <si>
    <t>Форма заявки о подключении к централизованной системе водоотведения</t>
  </si>
  <si>
    <t>Перечень документов и сведений, представляемых одновременно с заявкой о подключении к централизованной системе водоотведения, и указание на запрет требовать представления документов и сведений или осуществления действий,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t>
  </si>
  <si>
    <t>Реквизиты НПА, регламентирующих порядок действий заявителя и регулируемой организации при подаче, приеме, обработке заявки о подключении к централизованной системе водоотведения (в том числе в форме электронного документа), принятии решения и информировании о принятом по результатам рассмотрения указанной заявки решении (возврат документов, прилагаемых к заявке о подключении к централизованной системе водоотведения, либо направление подписанного проекта договора о подключении к централизованной системе водоотведения), основания для отказа в принятии к рассмотрению документов, прилагаемых к заявлению о подключении к централизованной системе водоотведения, в подписании договора о подключении к централизованной системе водоотведения</t>
  </si>
  <si>
    <t>Телефоны, адреса и график работы службы, ответственной за прием и обработку заявок о подключении к централизованной системе водоотведения</t>
  </si>
  <si>
    <t>телефоны службы, ответственной за прием и обработку заявок о подключении к централизованной системе водоотведения</t>
  </si>
  <si>
    <t>Указывается номер контактного телефона службы, ответственной за прием и обработку заявок о подключении к централизованной системе водоотведения. 
В случае наличия нескольких служб и (или) номеров телефонов, информация по каждому из них указывается в отдельной строке.</t>
  </si>
  <si>
    <t>адреса службы, ответственной за прием и обработку заявок о подключении к централизованной системе водоотведения</t>
  </si>
  <si>
    <t>график работы службы, ответственной за прием и обработку заявок о подключении к централизованной системе водоотведения</t>
  </si>
  <si>
    <t>Указывается график работы службы, ответственной за прием и обработку заявок о подключении к централизованной системе водоотведения. 
В случае наличия нескольких служб и (или) графиков работы, информация по каждому из них указывается в отдельной строке.</t>
  </si>
  <si>
    <t>Регламент подключения к централизованной системе водоотведения, утверждаемый регулируемой организацией, включающий сроки, состав и последовательность действий при осуществлении подключения к централизованной системе водоотведения, сведения о размере платы за услуги по подключению к централизованной системе водоотведения, информацию о месте нахождения и графике работы, справочных телефонах, адресе официального сайта регулируемой организации в сети «Интернет» и блок-схему, отражающую графическое изображение последовательности действий, осуществляемых при подключении к централизованной системе водоотведения</t>
  </si>
  <si>
    <t>Информация раскрывается в случае, если регулируемая организация осуществляет услуги по подключению (технологическому присоединению) к централизованной системе водоотведения.</t>
  </si>
  <si>
    <t>Показатели, подлежащие раскрытию в сфере водоотведения (цены и тарифы)</t>
  </si>
  <si>
    <t>Организация осуществляет подключение к централизованной системе водоотведения</t>
  </si>
  <si>
    <t>Перечень тарифов и технологически не связанных между собой централизованных систем водоотведения, в отношении которых предлагаются различные тарифы в сфере водоотведения</t>
  </si>
  <si>
    <t>Дифференциация по 
централизованным системам водоотведения</t>
  </si>
  <si>
    <t>Укажите «Да» в поле «Да/Нет», если дифференциация используется. В поле «Описание» укажите название ЦС ВО или любое другое описание</t>
  </si>
  <si>
    <t>Добавить ЦС ВО для дифференциации</t>
  </si>
  <si>
    <t>Добавить протяженность канализационной сети</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</si>
  <si>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протяженности, условиям прокладки канализационной сети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</si>
  <si>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Дата периода регулирования, с которой вводятся изменения в тарифы</t>
  </si>
  <si>
    <t>Задайте период регулирования, выбрав даты начала и окончания периода регулирования из календаря (иконка справа от указанной ячейки), либо введите дату непосредственно в ячейку в формате - 'ДД.ММ.ГГГГ'</t>
  </si>
  <si>
    <t xml:space="preserve">По умолчанию установлено значение «первичное раскрытие информации» Это означает, что информация раскрывается в соответствии с установленными сроком и периодичностью. В случае, если в уже отправленном шаблоне обнаружена ошибка или произошло изменение информации, исправленный шаблон необходимо отправить с типом отчета «изменения в раскрытой ранее информации». </t>
  </si>
  <si>
    <t>ставка платы за объем принятых сточных вод, руб./куб. м</t>
  </si>
  <si>
    <t>Одноставочный тариф, руб./Гкал</t>
  </si>
  <si>
    <t>ставка за тепловую  энергию, руб./Гкал</t>
  </si>
  <si>
    <t>Первичное установление тарифов</t>
  </si>
  <si>
    <t>Изменение тарифов</t>
  </si>
  <si>
    <t>Наименование органа регулирования, принявшего решение об изменении тарифов</t>
  </si>
  <si>
    <t>Дата принятия решения об изменении тарифов</t>
  </si>
  <si>
    <t>Номер принятия решения об изменении тарифов</t>
  </si>
  <si>
    <t>1 Для каждого вида тарифа в сфере водоотведения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утверждении(изменении) тарифа, дата и номер документа об утверждении(изменении) тарифа, источник официального опубликования решения.</t>
  </si>
  <si>
    <r>
      <rPr>
        <vertAlign val="superscript"/>
        <sz val="9"/>
        <color indexed="11"/>
        <rFont val="Tahoma"/>
        <family val="2"/>
        <charset val="204"/>
      </rPr>
      <t>1</t>
    </r>
    <r>
      <rPr>
        <sz val="9"/>
        <color indexed="11"/>
        <rFont val="Tahoma"/>
        <family val="2"/>
        <charset val="204"/>
      </rPr>
      <t xml:space="preserve"> При размещении информации дополнительно указываются: наименование органа регулирования тарифов, принявшего решение об утверждении(изменении) тарифа, дата и номер документа об утверждении(изменении) тарифа, источник официального опубликования решения.</t>
    </r>
  </si>
  <si>
    <t>население и приравненные категории</t>
  </si>
  <si>
    <t>Проверка доступных обновлений...</t>
  </si>
  <si>
    <t>Нет доступных обновлений для отчёта с кодом FAS.JKH.OPEN.INFO.PRICE.VO!</t>
  </si>
  <si>
    <t>Беловский муниципальный район</t>
  </si>
  <si>
    <t>38602000</t>
  </si>
  <si>
    <t>Беличанский сельсовет</t>
  </si>
  <si>
    <t>38602404</t>
  </si>
  <si>
    <t>Беловский сельсовет</t>
  </si>
  <si>
    <t>38602408</t>
  </si>
  <si>
    <t>Бобравский сельсовет</t>
  </si>
  <si>
    <t>38602412</t>
  </si>
  <si>
    <t>Вишневский сельсовет</t>
  </si>
  <si>
    <t>38602416</t>
  </si>
  <si>
    <t>Гирьянский сельсовет</t>
  </si>
  <si>
    <t>38602420</t>
  </si>
  <si>
    <t>Долгобудский сельсовет</t>
  </si>
  <si>
    <t>38602424</t>
  </si>
  <si>
    <t>Ильковский сельсовет</t>
  </si>
  <si>
    <t>38602428</t>
  </si>
  <si>
    <t>Коммунаровский сельсовет</t>
  </si>
  <si>
    <t>38602430</t>
  </si>
  <si>
    <t>Кондратовский сельсовет</t>
  </si>
  <si>
    <t>38602432</t>
  </si>
  <si>
    <t>Корочанский сельсовет</t>
  </si>
  <si>
    <t>38602436</t>
  </si>
  <si>
    <t>Малосолдатский сельсовет</t>
  </si>
  <si>
    <t>38602438</t>
  </si>
  <si>
    <t>Пенский сельсовет</t>
  </si>
  <si>
    <t>38602452</t>
  </si>
  <si>
    <t>Песчанский сельсовет</t>
  </si>
  <si>
    <t>38602454</t>
  </si>
  <si>
    <t>Щеголянский сельсовет</t>
  </si>
  <si>
    <t>38602460</t>
  </si>
  <si>
    <t>Большесолдатский муниципальный район</t>
  </si>
  <si>
    <t>38603000</t>
  </si>
  <si>
    <t>Большесолдатский сельсовет</t>
  </si>
  <si>
    <t>38603403</t>
  </si>
  <si>
    <t>Волоконский сельсовет</t>
  </si>
  <si>
    <t>38603412</t>
  </si>
  <si>
    <t>Любимовский сельсовет</t>
  </si>
  <si>
    <t>38603425</t>
  </si>
  <si>
    <t>Любостанский сельсовет</t>
  </si>
  <si>
    <t>38603427</t>
  </si>
  <si>
    <t>Нижнегридинский сельсовет</t>
  </si>
  <si>
    <t>38603430</t>
  </si>
  <si>
    <t>Саморядовский сельсовет</t>
  </si>
  <si>
    <t>38603451</t>
  </si>
  <si>
    <t>Сторожевский сельсовет</t>
  </si>
  <si>
    <t>38603457</t>
  </si>
  <si>
    <t>Глушковский муниципальный район</t>
  </si>
  <si>
    <t>38604000</t>
  </si>
  <si>
    <t>Алексеевский сельсовет</t>
  </si>
  <si>
    <t>38604404</t>
  </si>
  <si>
    <t>Веселовский сельсовет</t>
  </si>
  <si>
    <t>38604412</t>
  </si>
  <si>
    <t>Званновский сельсовет</t>
  </si>
  <si>
    <t>38604420</t>
  </si>
  <si>
    <t>Карыжский сельсовет</t>
  </si>
  <si>
    <t>38604424</t>
  </si>
  <si>
    <t>Кобыльский сельсовет</t>
  </si>
  <si>
    <t>38604428</t>
  </si>
  <si>
    <t>Коровяковский сельсовет</t>
  </si>
  <si>
    <t>38604432</t>
  </si>
  <si>
    <t>Кульбакинский сельсовет</t>
  </si>
  <si>
    <t>38604436</t>
  </si>
  <si>
    <t>Марковский сельсовет</t>
  </si>
  <si>
    <t>38604440</t>
  </si>
  <si>
    <t>Нижнемордокский сельсовет</t>
  </si>
  <si>
    <t>38604444</t>
  </si>
  <si>
    <t>Попово-Лежачанский сельсовет</t>
  </si>
  <si>
    <t>38604448</t>
  </si>
  <si>
    <t>Сухиновский сельсовет</t>
  </si>
  <si>
    <t>38604456</t>
  </si>
  <si>
    <t>поселок Глушково</t>
  </si>
  <si>
    <t>38604151</t>
  </si>
  <si>
    <t>поселок Теткино</t>
  </si>
  <si>
    <t>38604155</t>
  </si>
  <si>
    <t>Горшеченский муниципальный район</t>
  </si>
  <si>
    <t>38606000</t>
  </si>
  <si>
    <t>Богатыревский сельсовет</t>
  </si>
  <si>
    <t>38606404</t>
  </si>
  <si>
    <t>Быковский сельсовет</t>
  </si>
  <si>
    <t>38606408</t>
  </si>
  <si>
    <t>Знаменский сельсовет</t>
  </si>
  <si>
    <t>38606412</t>
  </si>
  <si>
    <t>Ключевский сельсовет</t>
  </si>
  <si>
    <t>38606416</t>
  </si>
  <si>
    <t>Куньевский сельсовет</t>
  </si>
  <si>
    <t>38606424</t>
  </si>
  <si>
    <t>Нижнеборковский сельсовет</t>
  </si>
  <si>
    <t>38606428</t>
  </si>
  <si>
    <t>Никольский сельсовет</t>
  </si>
  <si>
    <t>38606432</t>
  </si>
  <si>
    <t>Новомеловский сельсовет</t>
  </si>
  <si>
    <t>38606436</t>
  </si>
  <si>
    <t>Солдатский сельсовет</t>
  </si>
  <si>
    <t>38606444</t>
  </si>
  <si>
    <t>Сосновский сельсовет</t>
  </si>
  <si>
    <t>38606448</t>
  </si>
  <si>
    <t>Среднеапоченский сельсовет</t>
  </si>
  <si>
    <t>38606452</t>
  </si>
  <si>
    <t>Старороговский сельсовет</t>
  </si>
  <si>
    <t>38606460</t>
  </si>
  <si>
    <t>Удобенский сельсовет</t>
  </si>
  <si>
    <t>38606468</t>
  </si>
  <si>
    <t>Ясеновский сельсовет</t>
  </si>
  <si>
    <t>38606472</t>
  </si>
  <si>
    <t>поселок Горшечное</t>
  </si>
  <si>
    <t>38606151</t>
  </si>
  <si>
    <t>Дмитриевский муниципальный район</t>
  </si>
  <si>
    <t>38608000</t>
  </si>
  <si>
    <t>Дерюгинский сельсовет</t>
  </si>
  <si>
    <t>38608416</t>
  </si>
  <si>
    <t>Крупецкой сельсовет</t>
  </si>
  <si>
    <t>38608420</t>
  </si>
  <si>
    <t>Новопершинский сельсовет</t>
  </si>
  <si>
    <t>38608432</t>
  </si>
  <si>
    <t>Первоавгустовский сельсовет</t>
  </si>
  <si>
    <t>38608438</t>
  </si>
  <si>
    <t>Поповский сельсовет</t>
  </si>
  <si>
    <t>38608444</t>
  </si>
  <si>
    <t>Почепский сельсовет</t>
  </si>
  <si>
    <t>38608448</t>
  </si>
  <si>
    <t>Старогородский сельсовет</t>
  </si>
  <si>
    <t>38608460</t>
  </si>
  <si>
    <t>город Дмитриев</t>
  </si>
  <si>
    <t>38608101</t>
  </si>
  <si>
    <t>Железногорский муниципальный район</t>
  </si>
  <si>
    <t>38610000</t>
  </si>
  <si>
    <t>Андросовский сельсовет</t>
  </si>
  <si>
    <t>38610404</t>
  </si>
  <si>
    <t>Веретенинский сельсовет</t>
  </si>
  <si>
    <t>38610410</t>
  </si>
  <si>
    <t>Волковский сельсовет</t>
  </si>
  <si>
    <t>38610412</t>
  </si>
  <si>
    <t>Городновский сельсовет</t>
  </si>
  <si>
    <t>38610414</t>
  </si>
  <si>
    <t>Кармановский сельсовет</t>
  </si>
  <si>
    <t>38610428</t>
  </si>
  <si>
    <t>Линецкий сельсовет</t>
  </si>
  <si>
    <t>38610416</t>
  </si>
  <si>
    <t>Михайловский сельсовет</t>
  </si>
  <si>
    <t>38610420</t>
  </si>
  <si>
    <t>Новоандросовский сельсовет</t>
  </si>
  <si>
    <t>38610424</t>
  </si>
  <si>
    <t>Разветьевский сельсовет</t>
  </si>
  <si>
    <t>38610432</t>
  </si>
  <si>
    <t>Рышковский сельсовет</t>
  </si>
  <si>
    <t>38610440</t>
  </si>
  <si>
    <t>Студенокский сельсовет</t>
  </si>
  <si>
    <t>38610446</t>
  </si>
  <si>
    <t>Троицкий сельсовет</t>
  </si>
  <si>
    <t>38610448</t>
  </si>
  <si>
    <t>поселок Магнитный</t>
  </si>
  <si>
    <t>38610160</t>
  </si>
  <si>
    <t>Золотухинский муниципальный район</t>
  </si>
  <si>
    <t>38612000</t>
  </si>
  <si>
    <t>Ануфриевский сельсовет</t>
  </si>
  <si>
    <t>38612404</t>
  </si>
  <si>
    <t>Апальковский сельсовет</t>
  </si>
  <si>
    <t>38612406</t>
  </si>
  <si>
    <t>Будановский сельсовет</t>
  </si>
  <si>
    <t>38612412</t>
  </si>
  <si>
    <t>Дмитриевский сельсовет</t>
  </si>
  <si>
    <t>38612428</t>
  </si>
  <si>
    <t>Донской сельсовет</t>
  </si>
  <si>
    <t>38612432</t>
  </si>
  <si>
    <t>Новоспасский сельсовет</t>
  </si>
  <si>
    <t>38612444</t>
  </si>
  <si>
    <t>Свободинский сельсовет</t>
  </si>
  <si>
    <t>38612456</t>
  </si>
  <si>
    <t>Солнечный сельсовет</t>
  </si>
  <si>
    <t>38612466</t>
  </si>
  <si>
    <t>Тазовский сельсовет</t>
  </si>
  <si>
    <t>38612468</t>
  </si>
  <si>
    <t>поселок Золотухино</t>
  </si>
  <si>
    <t>38612151</t>
  </si>
  <si>
    <t>Касторенский муниципальный район</t>
  </si>
  <si>
    <t>38614000</t>
  </si>
  <si>
    <t>38614408</t>
  </si>
  <si>
    <t>Андреевский сельсовет</t>
  </si>
  <si>
    <t>38614410</t>
  </si>
  <si>
    <t>Верхнеграйворонский сельсовет</t>
  </si>
  <si>
    <t>38614416</t>
  </si>
  <si>
    <t>Егорьевский сельсовет</t>
  </si>
  <si>
    <t>38614428</t>
  </si>
  <si>
    <t>Жерновецкий сельсовет</t>
  </si>
  <si>
    <t>38614432</t>
  </si>
  <si>
    <t>Котовский сельсовет</t>
  </si>
  <si>
    <t>38614436</t>
  </si>
  <si>
    <t>Краснодолинский сельсовет</t>
  </si>
  <si>
    <t>38614440</t>
  </si>
  <si>
    <t>Краснознаменский сельсовет</t>
  </si>
  <si>
    <t>38614444</t>
  </si>
  <si>
    <t>Лачиновский сельсовет</t>
  </si>
  <si>
    <t>38614448</t>
  </si>
  <si>
    <t>Ленинский сельсовет</t>
  </si>
  <si>
    <t>38614452</t>
  </si>
  <si>
    <t>Ореховский сельсовет</t>
  </si>
  <si>
    <t>38614464</t>
  </si>
  <si>
    <t>Семеновский сельсовет</t>
  </si>
  <si>
    <t>38614472</t>
  </si>
  <si>
    <t>Успенский сельсовет</t>
  </si>
  <si>
    <t>38614476</t>
  </si>
  <si>
    <t>поселок Касторное</t>
  </si>
  <si>
    <t>38614151</t>
  </si>
  <si>
    <t>поселок Новокасторное</t>
  </si>
  <si>
    <t>38614153</t>
  </si>
  <si>
    <t>поселок Олымский</t>
  </si>
  <si>
    <t>38614154</t>
  </si>
  <si>
    <t>Конышевский муниципальный район</t>
  </si>
  <si>
    <t>38616000</t>
  </si>
  <si>
    <t>Беляевский сельсовет</t>
  </si>
  <si>
    <t>38616404</t>
  </si>
  <si>
    <t>Ваблинский сельсовет</t>
  </si>
  <si>
    <t>38616408</t>
  </si>
  <si>
    <t>Захарковский сельсовет</t>
  </si>
  <si>
    <t>38616420</t>
  </si>
  <si>
    <t>Малогородьковский сельсовет</t>
  </si>
  <si>
    <t>38616426</t>
  </si>
  <si>
    <t>Машкинский сельсовет</t>
  </si>
  <si>
    <t>38616428</t>
  </si>
  <si>
    <t>Наумовский сельсовет</t>
  </si>
  <si>
    <t>38616432</t>
  </si>
  <si>
    <t>Платавский сельсовет</t>
  </si>
  <si>
    <t>38616436</t>
  </si>
  <si>
    <t>Прилепский сельсовет</t>
  </si>
  <si>
    <t>38616440</t>
  </si>
  <si>
    <t>Старобелицкий сельсовет</t>
  </si>
  <si>
    <t>38616444</t>
  </si>
  <si>
    <t>поселок Конышевка</t>
  </si>
  <si>
    <t>38616151</t>
  </si>
  <si>
    <t>Кореневский муниципальный район</t>
  </si>
  <si>
    <t>38618000</t>
  </si>
  <si>
    <t>Викторовский сельсовет</t>
  </si>
  <si>
    <t>38618412</t>
  </si>
  <si>
    <t>Комаровский сельсовет</t>
  </si>
  <si>
    <t>38618416</t>
  </si>
  <si>
    <t>Кореневский сельсовет</t>
  </si>
  <si>
    <t>38618420</t>
  </si>
  <si>
    <t>38618428</t>
  </si>
  <si>
    <t>Ольговский сельсовет</t>
  </si>
  <si>
    <t>38618432</t>
  </si>
  <si>
    <t>Пушкарский сельсовет</t>
  </si>
  <si>
    <t>38618436</t>
  </si>
  <si>
    <t>Снагостский сельсовет</t>
  </si>
  <si>
    <t>38618444</t>
  </si>
  <si>
    <t>Толпинский сельсовет</t>
  </si>
  <si>
    <t>38618448</t>
  </si>
  <si>
    <t>Шептуховский сельсовет</t>
  </si>
  <si>
    <t>38618452</t>
  </si>
  <si>
    <t>поселок Коренево</t>
  </si>
  <si>
    <t>38618151</t>
  </si>
  <si>
    <t>Курский муниципальный район</t>
  </si>
  <si>
    <t>38620000</t>
  </si>
  <si>
    <t>Бесединский сельсовет</t>
  </si>
  <si>
    <t>38620408</t>
  </si>
  <si>
    <t>Брежневский сельсовет</t>
  </si>
  <si>
    <t>38620412</t>
  </si>
  <si>
    <t>Винниковский сельсовет</t>
  </si>
  <si>
    <t>38620420</t>
  </si>
  <si>
    <t>Ворошневский сельсовет</t>
  </si>
  <si>
    <t>38620424</t>
  </si>
  <si>
    <t>Камышинский сельсовет</t>
  </si>
  <si>
    <t>38620426</t>
  </si>
  <si>
    <t>Клюквинский сельсовет</t>
  </si>
  <si>
    <t>38620428</t>
  </si>
  <si>
    <t>Лебяженский сельсовет</t>
  </si>
  <si>
    <t>38620432</t>
  </si>
  <si>
    <t>Моковский сельсовет</t>
  </si>
  <si>
    <t>38620436</t>
  </si>
  <si>
    <t>Нижнемедведицкий сельсовет</t>
  </si>
  <si>
    <t>38620448</t>
  </si>
  <si>
    <t>Новопоселеновский сельсовет</t>
  </si>
  <si>
    <t>38620452</t>
  </si>
  <si>
    <t>Ноздрачевский сельсовет</t>
  </si>
  <si>
    <t>38620456</t>
  </si>
  <si>
    <t>Пашковский сельсовет</t>
  </si>
  <si>
    <t>38620460</t>
  </si>
  <si>
    <t>Полевской сельсовет</t>
  </si>
  <si>
    <t>38620468</t>
  </si>
  <si>
    <t>Полянский сельсовет</t>
  </si>
  <si>
    <t>38620472</t>
  </si>
  <si>
    <t>38620476</t>
  </si>
  <si>
    <t>Шумаковский сельсовет</t>
  </si>
  <si>
    <t>38620488</t>
  </si>
  <si>
    <t>Щетинский сельсовет</t>
  </si>
  <si>
    <t>38620492</t>
  </si>
  <si>
    <t>Курчатовский муниципальный район</t>
  </si>
  <si>
    <t>38621000</t>
  </si>
  <si>
    <t>Дичнянский сельсовет</t>
  </si>
  <si>
    <t>38621442</t>
  </si>
  <si>
    <t>Дружненский сельсовет</t>
  </si>
  <si>
    <t>38621410</t>
  </si>
  <si>
    <t>Колпаковский сельсовет</t>
  </si>
  <si>
    <t>38621418</t>
  </si>
  <si>
    <t>Костельцевский сельсовет</t>
  </si>
  <si>
    <t>38621425</t>
  </si>
  <si>
    <t>Макаровский сельсовет</t>
  </si>
  <si>
    <t>38621422</t>
  </si>
  <si>
    <t>Чаплинский сельсовет</t>
  </si>
  <si>
    <t>38621449</t>
  </si>
  <si>
    <t>поселок Иванино</t>
  </si>
  <si>
    <t>38621152</t>
  </si>
  <si>
    <t>поселок имени Карла Либкнехта</t>
  </si>
  <si>
    <t>38621153</t>
  </si>
  <si>
    <t>Льговский муниципальный район</t>
  </si>
  <si>
    <t>38622000</t>
  </si>
  <si>
    <t>Большеугонский сельсовет</t>
  </si>
  <si>
    <t>38622410</t>
  </si>
  <si>
    <t>Вышнедеревенский сельсовет</t>
  </si>
  <si>
    <t>38622417</t>
  </si>
  <si>
    <t>Городенский сельсовет</t>
  </si>
  <si>
    <t>38622420</t>
  </si>
  <si>
    <t>Густомойский сельсовет</t>
  </si>
  <si>
    <t>38622424</t>
  </si>
  <si>
    <t>Иванчиковский сельсовет</t>
  </si>
  <si>
    <t>38622435</t>
  </si>
  <si>
    <t>Кудинцевский сельсовет</t>
  </si>
  <si>
    <t>38622450</t>
  </si>
  <si>
    <t>Марицкий сельсовет</t>
  </si>
  <si>
    <t>38622464</t>
  </si>
  <si>
    <t>Селекционный сельсовет</t>
  </si>
  <si>
    <t>38622477</t>
  </si>
  <si>
    <t>Мантуровский муниципальный район</t>
  </si>
  <si>
    <t>38623000</t>
  </si>
  <si>
    <t>2 Засеймский сельсовет</t>
  </si>
  <si>
    <t>38623410</t>
  </si>
  <si>
    <t>Куськинский сельсовет</t>
  </si>
  <si>
    <t>38623419</t>
  </si>
  <si>
    <t>Мантуровский сельсовет</t>
  </si>
  <si>
    <t>38623422</t>
  </si>
  <si>
    <t>Останинский сельсовет</t>
  </si>
  <si>
    <t>38623426</t>
  </si>
  <si>
    <t>Репецкий сельсовет</t>
  </si>
  <si>
    <t>38623436</t>
  </si>
  <si>
    <t>Сеймский сельсовет</t>
  </si>
  <si>
    <t>38623441</t>
  </si>
  <si>
    <t>Ястребовский сельсовет</t>
  </si>
  <si>
    <t>38623460</t>
  </si>
  <si>
    <t>Медвенский муниципальный район</t>
  </si>
  <si>
    <t>38624000</t>
  </si>
  <si>
    <t>Амосовский сельсовет</t>
  </si>
  <si>
    <t>38624404</t>
  </si>
  <si>
    <t>Высокский сельсовет</t>
  </si>
  <si>
    <t>38624408</t>
  </si>
  <si>
    <t>Вышнереутчанский сельсовет</t>
  </si>
  <si>
    <t>38624416</t>
  </si>
  <si>
    <t>Гостомлянский сельсовет</t>
  </si>
  <si>
    <t>38624420</t>
  </si>
  <si>
    <t>Китаевский сельсовет</t>
  </si>
  <si>
    <t>38624424</t>
  </si>
  <si>
    <t>Нижнереутчанский сельсовет</t>
  </si>
  <si>
    <t>38624436</t>
  </si>
  <si>
    <t>Паникинский сельсовет</t>
  </si>
  <si>
    <t>38624440</t>
  </si>
  <si>
    <t>Панинский сельсовет</t>
  </si>
  <si>
    <t>38624444</t>
  </si>
  <si>
    <t>Черемошнянский сельсовет</t>
  </si>
  <si>
    <t>38624456</t>
  </si>
  <si>
    <t>поселок Медвенка</t>
  </si>
  <si>
    <t>38624151</t>
  </si>
  <si>
    <t>Обоянский муниципальный район</t>
  </si>
  <si>
    <t>38626000</t>
  </si>
  <si>
    <t>Афанасьевский сельсовет</t>
  </si>
  <si>
    <t>38626404</t>
  </si>
  <si>
    <t>Бабинский сельсовет</t>
  </si>
  <si>
    <t>38626408</t>
  </si>
  <si>
    <t>Башкатовский сельсовет</t>
  </si>
  <si>
    <t>38626412</t>
  </si>
  <si>
    <t>Быкановский сельсовет</t>
  </si>
  <si>
    <t>38626420</t>
  </si>
  <si>
    <t>Гридасовский сельсовет</t>
  </si>
  <si>
    <t>38626424</t>
  </si>
  <si>
    <t>Зоринский сельсовет</t>
  </si>
  <si>
    <t>38626432</t>
  </si>
  <si>
    <t>Каменский сельсовет</t>
  </si>
  <si>
    <t>38626436</t>
  </si>
  <si>
    <t>Котельниковский сельсовет</t>
  </si>
  <si>
    <t>38626444</t>
  </si>
  <si>
    <t>Рудавский сельсовет</t>
  </si>
  <si>
    <t>38626456</t>
  </si>
  <si>
    <t>Рыбино-Будский сельсовет</t>
  </si>
  <si>
    <t>38626460</t>
  </si>
  <si>
    <t>Усланский сельсовет</t>
  </si>
  <si>
    <t>38626468</t>
  </si>
  <si>
    <t>Шевелевский сельсовет</t>
  </si>
  <si>
    <t>38626472</t>
  </si>
  <si>
    <t>город Обоянь</t>
  </si>
  <si>
    <t>38626101</t>
  </si>
  <si>
    <t>Октябрьский муниципальный район</t>
  </si>
  <si>
    <t>38628000</t>
  </si>
  <si>
    <t>Артюховский сельсовет</t>
  </si>
  <si>
    <t>38628404</t>
  </si>
  <si>
    <t>Большедолженковский сельсовет</t>
  </si>
  <si>
    <t>38628408</t>
  </si>
  <si>
    <t>Дьяконовский сельсовет</t>
  </si>
  <si>
    <t>38628412</t>
  </si>
  <si>
    <t>Катыринский сельсовет</t>
  </si>
  <si>
    <t>38628416</t>
  </si>
  <si>
    <t>Лобазовский сельсовет</t>
  </si>
  <si>
    <t>38628420</t>
  </si>
  <si>
    <t>38628424</t>
  </si>
  <si>
    <t>Плотавский сельсовет</t>
  </si>
  <si>
    <t>38628426</t>
  </si>
  <si>
    <t>Старковский сельсовет</t>
  </si>
  <si>
    <t>38628428</t>
  </si>
  <si>
    <t>Филипповский сельсовет</t>
  </si>
  <si>
    <t>38628432</t>
  </si>
  <si>
    <t>Черницынский сельсовет</t>
  </si>
  <si>
    <t>38628436</t>
  </si>
  <si>
    <t>поселок Прямицыно</t>
  </si>
  <si>
    <t>38628151</t>
  </si>
  <si>
    <t>Поныровский муниципальный район</t>
  </si>
  <si>
    <t>38630000</t>
  </si>
  <si>
    <t>1-й Поныровский сельсовет</t>
  </si>
  <si>
    <t>38630436</t>
  </si>
  <si>
    <t>2-й Поныровский сельсовет</t>
  </si>
  <si>
    <t>38630440</t>
  </si>
  <si>
    <t>Верхне-Смородинский сельсовет</t>
  </si>
  <si>
    <t>38630416</t>
  </si>
  <si>
    <t>Возовский сельсовет</t>
  </si>
  <si>
    <t>38630418</t>
  </si>
  <si>
    <t>Горяйновский сельсовет</t>
  </si>
  <si>
    <t>38630419</t>
  </si>
  <si>
    <t>Ольховатский сельсовет</t>
  </si>
  <si>
    <t>38630428</t>
  </si>
  <si>
    <t>Первомайский сельсовет</t>
  </si>
  <si>
    <t>38630432</t>
  </si>
  <si>
    <t>поселок Поныри</t>
  </si>
  <si>
    <t>38630151</t>
  </si>
  <si>
    <t>Пристенский муниципальный район</t>
  </si>
  <si>
    <t>38632000</t>
  </si>
  <si>
    <t>Бобрышевский сельсовет</t>
  </si>
  <si>
    <t>38632404</t>
  </si>
  <si>
    <t>38632428</t>
  </si>
  <si>
    <t>Нагольненский сельсовет</t>
  </si>
  <si>
    <t>38632432</t>
  </si>
  <si>
    <t>Пристенский сельсовет</t>
  </si>
  <si>
    <t>38632444</t>
  </si>
  <si>
    <t>Сазановский сельсовет</t>
  </si>
  <si>
    <t>38632460</t>
  </si>
  <si>
    <t>Среднеольшанский сельсовет</t>
  </si>
  <si>
    <t>38632464</t>
  </si>
  <si>
    <t>Черновецкий сельсовет</t>
  </si>
  <si>
    <t>38632473</t>
  </si>
  <si>
    <t>Ярыгинский сельсовет</t>
  </si>
  <si>
    <t>38632480</t>
  </si>
  <si>
    <t>поселок Кировский</t>
  </si>
  <si>
    <t>38632152</t>
  </si>
  <si>
    <t>поселок Пристень</t>
  </si>
  <si>
    <t>38632151</t>
  </si>
  <si>
    <t>Рыльский муниципальный район</t>
  </si>
  <si>
    <t>38634000</t>
  </si>
  <si>
    <t>Березниковский сельсовет</t>
  </si>
  <si>
    <t>38634412</t>
  </si>
  <si>
    <t>Дуровский сельсовет</t>
  </si>
  <si>
    <t>38634432</t>
  </si>
  <si>
    <t>Ивановский сельсовет</t>
  </si>
  <si>
    <t>38634436</t>
  </si>
  <si>
    <t>Козинский сельсовет</t>
  </si>
  <si>
    <t>38634443</t>
  </si>
  <si>
    <t>Крупецкий сельсовет</t>
  </si>
  <si>
    <t>38634448</t>
  </si>
  <si>
    <t>Малогнеушевский сельсовет</t>
  </si>
  <si>
    <t>38634460</t>
  </si>
  <si>
    <t>38634464</t>
  </si>
  <si>
    <t>Некрасовский сельсовет</t>
  </si>
  <si>
    <t>38634468</t>
  </si>
  <si>
    <t>Нехаевский сельсовет</t>
  </si>
  <si>
    <t>38634472</t>
  </si>
  <si>
    <t>Никольниковский сельсовет</t>
  </si>
  <si>
    <t>38634476</t>
  </si>
  <si>
    <t>Октябрьский сельсовет</t>
  </si>
  <si>
    <t>38634484</t>
  </si>
  <si>
    <t>Пригородненский сельсовет</t>
  </si>
  <si>
    <t>38634488</t>
  </si>
  <si>
    <t>38634492</t>
  </si>
  <si>
    <t>Щекинский сельсовет</t>
  </si>
  <si>
    <t>38634496</t>
  </si>
  <si>
    <t>город Рыльск</t>
  </si>
  <si>
    <t>38634101</t>
  </si>
  <si>
    <t>Советский муниципальный район</t>
  </si>
  <si>
    <t>38636000</t>
  </si>
  <si>
    <t>Александровский сельсовет</t>
  </si>
  <si>
    <t>38636404</t>
  </si>
  <si>
    <t>Верхнерагозецкий сельсовет</t>
  </si>
  <si>
    <t>38636412</t>
  </si>
  <si>
    <t>Волжанский сельсовет</t>
  </si>
  <si>
    <t>38636416</t>
  </si>
  <si>
    <t>38636424</t>
  </si>
  <si>
    <t>Ледовский сельсовет</t>
  </si>
  <si>
    <t>38636432</t>
  </si>
  <si>
    <t>38636434</t>
  </si>
  <si>
    <t>Мансуровский сельсовет</t>
  </si>
  <si>
    <t>38636436</t>
  </si>
  <si>
    <t>Михайлоанненский сельсовет</t>
  </si>
  <si>
    <t>38636440</t>
  </si>
  <si>
    <t>Нижнеграйворонский сельсовет</t>
  </si>
  <si>
    <t>38636448</t>
  </si>
  <si>
    <t>Советский сельсовет</t>
  </si>
  <si>
    <t>38636464</t>
  </si>
  <si>
    <t>поселок Кшенский</t>
  </si>
  <si>
    <t>38636151</t>
  </si>
  <si>
    <t>Солнцевский муниципальный район</t>
  </si>
  <si>
    <t>38638000</t>
  </si>
  <si>
    <t>Бунинский сельсовет</t>
  </si>
  <si>
    <t>38638408</t>
  </si>
  <si>
    <t>Зуевский сельсовет</t>
  </si>
  <si>
    <t>38638428</t>
  </si>
  <si>
    <t>38638432</t>
  </si>
  <si>
    <t>Старолещинский сельсовет</t>
  </si>
  <si>
    <t>38638448</t>
  </si>
  <si>
    <t>Субботинский сельсовет</t>
  </si>
  <si>
    <t>38638452</t>
  </si>
  <si>
    <t>38638460</t>
  </si>
  <si>
    <t>поселок Солнцево</t>
  </si>
  <si>
    <t>38638151</t>
  </si>
  <si>
    <t>Суджанский муниципальный район</t>
  </si>
  <si>
    <t>38640000</t>
  </si>
  <si>
    <t>Борковский сельсовет</t>
  </si>
  <si>
    <t>38640410</t>
  </si>
  <si>
    <t>Воробжанский сельсовет</t>
  </si>
  <si>
    <t>38640415</t>
  </si>
  <si>
    <t>Гончаровский сельсовет</t>
  </si>
  <si>
    <t>38640421</t>
  </si>
  <si>
    <t>Гуевский сельсовет</t>
  </si>
  <si>
    <t>38640424</t>
  </si>
  <si>
    <t>Замостянский сельсовет</t>
  </si>
  <si>
    <t>38640430</t>
  </si>
  <si>
    <t>Заолешенский сельсовет</t>
  </si>
  <si>
    <t>38640433</t>
  </si>
  <si>
    <t>Казачелокнянский сельсовет</t>
  </si>
  <si>
    <t>38640438</t>
  </si>
  <si>
    <t>Малолокнянский сельсовет</t>
  </si>
  <si>
    <t>38640450</t>
  </si>
  <si>
    <t>Мартыновский сельсовет</t>
  </si>
  <si>
    <t>38640453</t>
  </si>
  <si>
    <t>Махновский сельсовет</t>
  </si>
  <si>
    <t>38640456</t>
  </si>
  <si>
    <t>Новоивановский сельсовет</t>
  </si>
  <si>
    <t>38640463</t>
  </si>
  <si>
    <t>Плеховский сельсовет</t>
  </si>
  <si>
    <t>38640466</t>
  </si>
  <si>
    <t>Погребской сельсовет</t>
  </si>
  <si>
    <t>38640469</t>
  </si>
  <si>
    <t>Пореченский сельсовет</t>
  </si>
  <si>
    <t>38640472</t>
  </si>
  <si>
    <t>Свердликовский сельсовет</t>
  </si>
  <si>
    <t>38640474</t>
  </si>
  <si>
    <t>Уланковский сельсовет</t>
  </si>
  <si>
    <t>38640480</t>
  </si>
  <si>
    <t>город Суджа</t>
  </si>
  <si>
    <t>38640101</t>
  </si>
  <si>
    <t>Тимский муниципальный район</t>
  </si>
  <si>
    <t>38642000</t>
  </si>
  <si>
    <t>Барковский сельсовет</t>
  </si>
  <si>
    <t>38642401</t>
  </si>
  <si>
    <t>Быстрецкий сельсовет</t>
  </si>
  <si>
    <t>38642402</t>
  </si>
  <si>
    <t>Выгорновский сельсовет</t>
  </si>
  <si>
    <t>38642404</t>
  </si>
  <si>
    <t>38642432</t>
  </si>
  <si>
    <t>Погоженский сельсовет</t>
  </si>
  <si>
    <t>38642444</t>
  </si>
  <si>
    <t>Становский сельсовет</t>
  </si>
  <si>
    <t>38642468</t>
  </si>
  <si>
    <t>Тимский сельсовет</t>
  </si>
  <si>
    <t>38642472</t>
  </si>
  <si>
    <t>38642476</t>
  </si>
  <si>
    <t>поселок Тим</t>
  </si>
  <si>
    <t>38642151</t>
  </si>
  <si>
    <t>Фатежский муниципальный район</t>
  </si>
  <si>
    <t>38644000</t>
  </si>
  <si>
    <t>Банинский сельсовет</t>
  </si>
  <si>
    <t>38644402</t>
  </si>
  <si>
    <t>Большеанненковский сельсовет</t>
  </si>
  <si>
    <t>38644408</t>
  </si>
  <si>
    <t>Большежировский сельсовет</t>
  </si>
  <si>
    <t>38644412</t>
  </si>
  <si>
    <t>Верхнелюбажский сельсовет</t>
  </si>
  <si>
    <t>38644416</t>
  </si>
  <si>
    <t>Верхнехотемльский сельсовет</t>
  </si>
  <si>
    <t>38644420</t>
  </si>
  <si>
    <t>Глебовский сельсовет</t>
  </si>
  <si>
    <t>38644424</t>
  </si>
  <si>
    <t>Миленинский сельсовет</t>
  </si>
  <si>
    <t>38644444</t>
  </si>
  <si>
    <t>Молотычевский сельсовет</t>
  </si>
  <si>
    <t>38644448</t>
  </si>
  <si>
    <t>Русановский сельсовет</t>
  </si>
  <si>
    <t>38644464</t>
  </si>
  <si>
    <t>38644468</t>
  </si>
  <si>
    <t>город Фатеж</t>
  </si>
  <si>
    <t>38644101</t>
  </si>
  <si>
    <t>Хомутовский муниципальный район</t>
  </si>
  <si>
    <t>38646000</t>
  </si>
  <si>
    <t>Гламаздинский сельсовет</t>
  </si>
  <si>
    <t>38646412</t>
  </si>
  <si>
    <t>Дубовицкий сельсовет</t>
  </si>
  <si>
    <t>38646416</t>
  </si>
  <si>
    <t>Калиновский сельсовет</t>
  </si>
  <si>
    <t>38646420</t>
  </si>
  <si>
    <t>Ольховский сельсовет</t>
  </si>
  <si>
    <t>38646448</t>
  </si>
  <si>
    <t>Петровский сельсовет</t>
  </si>
  <si>
    <t>38646452</t>
  </si>
  <si>
    <t>Романовский сельсовет</t>
  </si>
  <si>
    <t>38646464</t>
  </si>
  <si>
    <t>Сальновский сельсовет</t>
  </si>
  <si>
    <t>38646468</t>
  </si>
  <si>
    <t>Сковородневский сельсовет</t>
  </si>
  <si>
    <t>38646472</t>
  </si>
  <si>
    <t>поселок Хомутовка</t>
  </si>
  <si>
    <t>38646151</t>
  </si>
  <si>
    <t>Черемисиновский муниципальный район</t>
  </si>
  <si>
    <t>38648000</t>
  </si>
  <si>
    <t>Краснополянский сельсовет</t>
  </si>
  <si>
    <t>38648406</t>
  </si>
  <si>
    <t>38648412</t>
  </si>
  <si>
    <t>Ниженский сельсовет</t>
  </si>
  <si>
    <t>38648416</t>
  </si>
  <si>
    <t>38648427</t>
  </si>
  <si>
    <t>Покровский сельсовет</t>
  </si>
  <si>
    <t>38648428</t>
  </si>
  <si>
    <t>38648432</t>
  </si>
  <si>
    <t>Стакановский сельсовет</t>
  </si>
  <si>
    <t>38648436</t>
  </si>
  <si>
    <t>Удеревский сельсовет</t>
  </si>
  <si>
    <t>38648444</t>
  </si>
  <si>
    <t>поселок Черемисиново</t>
  </si>
  <si>
    <t>38648151</t>
  </si>
  <si>
    <t>Щигровский муниципальный район</t>
  </si>
  <si>
    <t>38650000</t>
  </si>
  <si>
    <t>Большезмеинский сельсовет</t>
  </si>
  <si>
    <t>38650402</t>
  </si>
  <si>
    <t>38650448</t>
  </si>
  <si>
    <t>Вышнеольховатский сельсовет</t>
  </si>
  <si>
    <t>38650404</t>
  </si>
  <si>
    <t>Вязовский сельсовет</t>
  </si>
  <si>
    <t>38650408</t>
  </si>
  <si>
    <t>Защитенский сельсовет</t>
  </si>
  <si>
    <t>38650412</t>
  </si>
  <si>
    <t>38650416</t>
  </si>
  <si>
    <t>Касиновский сельсовет</t>
  </si>
  <si>
    <t>38650418</t>
  </si>
  <si>
    <t>Косоржанский сельсовет</t>
  </si>
  <si>
    <t>38650420</t>
  </si>
  <si>
    <t>Кривцовский сельсовет</t>
  </si>
  <si>
    <t>38650424</t>
  </si>
  <si>
    <t>Крутовский сельсовет</t>
  </si>
  <si>
    <t>38650428</t>
  </si>
  <si>
    <t>Мелехинский сельсовет</t>
  </si>
  <si>
    <t>38650432</t>
  </si>
  <si>
    <t>38650436</t>
  </si>
  <si>
    <t>Озерский сельсовет</t>
  </si>
  <si>
    <t>38650438</t>
  </si>
  <si>
    <t>Охочевский сельсовет</t>
  </si>
  <si>
    <t>38650440</t>
  </si>
  <si>
    <t>38650444</t>
  </si>
  <si>
    <t>Теребужский сельсовет</t>
  </si>
  <si>
    <t>38650452</t>
  </si>
  <si>
    <t>Титовский сельсовет</t>
  </si>
  <si>
    <t>38650456</t>
  </si>
  <si>
    <t>Троицкокраснянский сельсовет</t>
  </si>
  <si>
    <t>38650460</t>
  </si>
  <si>
    <t>город Железногорск</t>
  </si>
  <si>
    <t>38705000</t>
  </si>
  <si>
    <t>город Курск</t>
  </si>
  <si>
    <t>38701000</t>
  </si>
  <si>
    <t>город Курчатов</t>
  </si>
  <si>
    <t>38708000</t>
  </si>
  <si>
    <t>город Льгов</t>
  </si>
  <si>
    <t>38710000</t>
  </si>
  <si>
    <t>город Щигры</t>
  </si>
  <si>
    <t>38715000</t>
  </si>
  <si>
    <t>МО_ОКТМО</t>
  </si>
  <si>
    <t>№</t>
  </si>
  <si>
    <t>Водоотведение</t>
  </si>
  <si>
    <t>Транспортировка</t>
  </si>
  <si>
    <t>https://portal.eias.ru/Portal/DownloadPage.aspx?type=12&amp;guid=????????-????-????-????-????????????</t>
  </si>
  <si>
    <t>ALL</t>
  </si>
  <si>
    <t>https://eias.fstrf.ru/disclo/get_file?p_guid=????????-????-????-????-????????????</t>
  </si>
  <si>
    <t>01.01.2019</t>
  </si>
  <si>
    <t>31.12.2023</t>
  </si>
  <si>
    <t>REGION_ID</t>
  </si>
  <si>
    <t>REGION_NAME</t>
  </si>
  <si>
    <t>RST_ORG_ID</t>
  </si>
  <si>
    <t>ORG_NAME</t>
  </si>
  <si>
    <t>INN_NAME</t>
  </si>
  <si>
    <t>KPP_NAME</t>
  </si>
  <si>
    <t>ORG_START_DATE</t>
  </si>
  <si>
    <t>ORG_END_DATE</t>
  </si>
  <si>
    <t>2594</t>
  </si>
  <si>
    <t>31408462</t>
  </si>
  <si>
    <t>АДМИНИСТРАЦИЯ СЕЛЕКЦИОННОГО СЕЛЬСОВЕТА ЛЬГОВСКОГО РАЙОНА</t>
  </si>
  <si>
    <t>4613001184</t>
  </si>
  <si>
    <t>461301001</t>
  </si>
  <si>
    <t>26600024</t>
  </si>
  <si>
    <t>АНО "Водоснабжение Рудавского сельсовета"</t>
  </si>
  <si>
    <t>4616007554</t>
  </si>
  <si>
    <t>461601001</t>
  </si>
  <si>
    <t>26599727</t>
  </si>
  <si>
    <t>АНО "Водоснабжение Советского сельсовета"</t>
  </si>
  <si>
    <t>4621004333</t>
  </si>
  <si>
    <t>462101001</t>
  </si>
  <si>
    <t>26598988</t>
  </si>
  <si>
    <t>АНО "Водоснабжение с. 2- Засеймье"</t>
  </si>
  <si>
    <t>4614003628</t>
  </si>
  <si>
    <t>461401001</t>
  </si>
  <si>
    <t>30-12-2020 00:00:00</t>
  </si>
  <si>
    <t>26599411</t>
  </si>
  <si>
    <t>АНО "Водоснабжение с. Куськино"</t>
  </si>
  <si>
    <t>4614003699</t>
  </si>
  <si>
    <t>26599309</t>
  </si>
  <si>
    <t>АНО "Водоснабжение с. Останино"</t>
  </si>
  <si>
    <t>4614003674</t>
  </si>
  <si>
    <t>11-09-2020 00:00:00</t>
  </si>
  <si>
    <t>26599460</t>
  </si>
  <si>
    <t>АНО "Водоснабжение с. Репец"</t>
  </si>
  <si>
    <t>4614003770</t>
  </si>
  <si>
    <t>26599751</t>
  </si>
  <si>
    <t>АНО "Водоснабжение с. Усланка"</t>
  </si>
  <si>
    <t>4616007508</t>
  </si>
  <si>
    <t>26506537</t>
  </si>
  <si>
    <t>АО "Концерн Росэнергоатом" (филиал "Курская атомная станция")</t>
  </si>
  <si>
    <t>7721632827</t>
  </si>
  <si>
    <t>463443001</t>
  </si>
  <si>
    <t>31226876</t>
  </si>
  <si>
    <t>АО "Курская строительная компания "Новый курс"</t>
  </si>
  <si>
    <t>4629043694</t>
  </si>
  <si>
    <t>463201001</t>
  </si>
  <si>
    <t>02-08-2018 00:00:00</t>
  </si>
  <si>
    <t>28068074</t>
  </si>
  <si>
    <t>АО "Курскоблводоканал"</t>
  </si>
  <si>
    <t>4632165780</t>
  </si>
  <si>
    <t>31412878</t>
  </si>
  <si>
    <t>АО "Михайловский ГОК  им. А.В. Варичева"</t>
  </si>
  <si>
    <t>4633001577</t>
  </si>
  <si>
    <t>997550001</t>
  </si>
  <si>
    <t>20-03-2020 00:00:00</t>
  </si>
  <si>
    <t>26357430</t>
  </si>
  <si>
    <t>АО "Сахарный комбинат Льговский"</t>
  </si>
  <si>
    <t>4613005502</t>
  </si>
  <si>
    <t>26598017</t>
  </si>
  <si>
    <t>АО "Суджанский маслодельный комбинат"</t>
  </si>
  <si>
    <t>4623000045</t>
  </si>
  <si>
    <t>462301001</t>
  </si>
  <si>
    <t>31256635</t>
  </si>
  <si>
    <t>Администрация Железногорского района Курской области</t>
  </si>
  <si>
    <t>4633017538</t>
  </si>
  <si>
    <t>463301001</t>
  </si>
  <si>
    <t>26520355</t>
  </si>
  <si>
    <t>Брянский территориальный участок Московской дирекции по тепловодоснабжению – структурного подразделения Центральной дирекции по тепловодоснабжению – филиала ОАО «РЖД»</t>
  </si>
  <si>
    <t>7708503727</t>
  </si>
  <si>
    <t>463201002</t>
  </si>
  <si>
    <t>28146382</t>
  </si>
  <si>
    <t>ЗАО "ЕПТК"</t>
  </si>
  <si>
    <t>7721012037</t>
  </si>
  <si>
    <t>770501001</t>
  </si>
  <si>
    <t>26600146</t>
  </si>
  <si>
    <t>ИП Солгалов Ю.В.</t>
  </si>
  <si>
    <t>461900035649</t>
  </si>
  <si>
    <t>отсутствует</t>
  </si>
  <si>
    <t>31281144</t>
  </si>
  <si>
    <t>МАУ "Марьинское ЖКХ"</t>
  </si>
  <si>
    <t>4620014226</t>
  </si>
  <si>
    <t>462001001</t>
  </si>
  <si>
    <t>01-01-2019 00:00:00</t>
  </si>
  <si>
    <t>28254492</t>
  </si>
  <si>
    <t>МБУ "ОХО" поселка Медвенка</t>
  </si>
  <si>
    <t>4615007054</t>
  </si>
  <si>
    <t>461501001</t>
  </si>
  <si>
    <t>27784674</t>
  </si>
  <si>
    <t>МП "Водоканал"</t>
  </si>
  <si>
    <t>4605006372</t>
  </si>
  <si>
    <t>460501001</t>
  </si>
  <si>
    <t>05-05-2012 00:00:00</t>
  </si>
  <si>
    <t>26598954</t>
  </si>
  <si>
    <t>МУ "Служба заказчика по ЖКУ Иванчиковского сельсовета"</t>
  </si>
  <si>
    <t>4613010990</t>
  </si>
  <si>
    <t>31411333</t>
  </si>
  <si>
    <t>МУНИЦИПАЛЬНОЕ КАЗЕННОЕ ПРЕДПРИЯТИЕ "РЫЛЬСКИЕ КОММУНАЛЬНЫЕ СЕТИ" МУНИЦИПАЛЬНОГО ОБРАЗОВАНИЯ "ГОРОД РЫЛЬСК" РЫЛЬСКОГО РАЙОНА КУРСКОЙ ОБЛАСТИ</t>
  </si>
  <si>
    <t>4620014931</t>
  </si>
  <si>
    <t>26373204</t>
  </si>
  <si>
    <t>МУП  "Водопроводного и жилищного-коммунального хозяйства" село Замостье при М.О."Замостянский сельсовет"</t>
  </si>
  <si>
    <t>4623005710</t>
  </si>
  <si>
    <t>26373209</t>
  </si>
  <si>
    <t>МУП "Водоканал-сервис"</t>
  </si>
  <si>
    <t>4627002389</t>
  </si>
  <si>
    <t>462701001</t>
  </si>
  <si>
    <t>26373199</t>
  </si>
  <si>
    <t>МУП "Горводоканал"</t>
  </si>
  <si>
    <t>4620007613</t>
  </si>
  <si>
    <t>16-11-2020 00:00:00</t>
  </si>
  <si>
    <t>26380385</t>
  </si>
  <si>
    <t>4633002429</t>
  </si>
  <si>
    <t>26357464</t>
  </si>
  <si>
    <t>МУП "Городские тепловые сети" МО  "город Курчатов"</t>
  </si>
  <si>
    <t>4634002573</t>
  </si>
  <si>
    <t>463401001</t>
  </si>
  <si>
    <t>26373220</t>
  </si>
  <si>
    <t>МУП "Дружненское ЖКХ"</t>
  </si>
  <si>
    <t>4634009201</t>
  </si>
  <si>
    <t>31424011</t>
  </si>
  <si>
    <t>МУП "ЖКХ Магнитный"</t>
  </si>
  <si>
    <t>4633039073</t>
  </si>
  <si>
    <t>31256178</t>
  </si>
  <si>
    <t>МУП "ЖКХ п. Олымский"</t>
  </si>
  <si>
    <t>4608006564</t>
  </si>
  <si>
    <t>460801001</t>
  </si>
  <si>
    <t>05-08-2018 00:00:00</t>
  </si>
  <si>
    <t>28068061</t>
  </si>
  <si>
    <t>МУП "Жилкомсерис п. Поныри"</t>
  </si>
  <si>
    <t>4618003594</t>
  </si>
  <si>
    <t>461801001</t>
  </si>
  <si>
    <t>26373218</t>
  </si>
  <si>
    <t>МУП "Иванинское ЖКХ"</t>
  </si>
  <si>
    <t>4634008455</t>
  </si>
  <si>
    <t>28940776</t>
  </si>
  <si>
    <t>МУП "Калиновское ЖКХ" Администрации Хомутовского района Курской области</t>
  </si>
  <si>
    <t>4626003774</t>
  </si>
  <si>
    <t>462601001</t>
  </si>
  <si>
    <t>31423981</t>
  </si>
  <si>
    <t>МУП "Комфорт" Курчатовского района</t>
  </si>
  <si>
    <t>4634013399</t>
  </si>
  <si>
    <t>20-01-2020 00:00:00</t>
  </si>
  <si>
    <t>26373211</t>
  </si>
  <si>
    <t>МУП "Курскводоканал"</t>
  </si>
  <si>
    <t>4629026667</t>
  </si>
  <si>
    <t>27980658</t>
  </si>
  <si>
    <t>МУП "Курчатовское районное ЖКХ"</t>
  </si>
  <si>
    <t>4634011426</t>
  </si>
  <si>
    <t>28829517</t>
  </si>
  <si>
    <t>МУП "Кшенское" поселка Кшенский</t>
  </si>
  <si>
    <t>4621009099</t>
  </si>
  <si>
    <t>31253987</t>
  </si>
  <si>
    <t>МУП "Льговское районное ЖКХ"</t>
  </si>
  <si>
    <t>4613006425</t>
  </si>
  <si>
    <t>30838799</t>
  </si>
  <si>
    <t>МУП "РВК"</t>
  </si>
  <si>
    <t>4633038351</t>
  </si>
  <si>
    <t>28967472</t>
  </si>
  <si>
    <t>МУП "Районное коммунальное хозяйство"</t>
  </si>
  <si>
    <t>4633037132</t>
  </si>
  <si>
    <t>26380377</t>
  </si>
  <si>
    <t>МУП ВКХ г. Суджи</t>
  </si>
  <si>
    <t>4623001105</t>
  </si>
  <si>
    <t>28975327</t>
  </si>
  <si>
    <t>МУП ЖКХ "Родник"</t>
  </si>
  <si>
    <t>4611013586</t>
  </si>
  <si>
    <t>461101001</t>
  </si>
  <si>
    <t>31023130</t>
  </si>
  <si>
    <t>МУП КХ "Фатеж"</t>
  </si>
  <si>
    <t>4625006412</t>
  </si>
  <si>
    <t>462501001</t>
  </si>
  <si>
    <t>31459983</t>
  </si>
  <si>
    <t>ООО "ВКЦ"</t>
  </si>
  <si>
    <t>4623007869</t>
  </si>
  <si>
    <t>27783825</t>
  </si>
  <si>
    <t>ООО "Водник"</t>
  </si>
  <si>
    <t>4610003779</t>
  </si>
  <si>
    <t>461001001</t>
  </si>
  <si>
    <t>11-05-2012 00:00:00</t>
  </si>
  <si>
    <t>31508996</t>
  </si>
  <si>
    <t>ООО "ВодоСервис"</t>
  </si>
  <si>
    <t>4633039637</t>
  </si>
  <si>
    <t>31157877</t>
  </si>
  <si>
    <t>463330100</t>
  </si>
  <si>
    <t>26654110</t>
  </si>
  <si>
    <t>ООО "Водозабор"</t>
  </si>
  <si>
    <t>4616008325</t>
  </si>
  <si>
    <t>26598074</t>
  </si>
  <si>
    <t>ООО "Водоканал"</t>
  </si>
  <si>
    <t>4613011390</t>
  </si>
  <si>
    <t>26598654</t>
  </si>
  <si>
    <t>ООО "Водоканал" п. им. К. Либнехта</t>
  </si>
  <si>
    <t>4634009762</t>
  </si>
  <si>
    <t>30910426</t>
  </si>
  <si>
    <t>ООО "ЖКХ Черемисиновского района"</t>
  </si>
  <si>
    <t>4627003248</t>
  </si>
  <si>
    <t>26380369</t>
  </si>
  <si>
    <t>ООО "ЖКХ поселка Прямицыно"</t>
  </si>
  <si>
    <t>4617005180</t>
  </si>
  <si>
    <t>461701001</t>
  </si>
  <si>
    <t>26599373</t>
  </si>
  <si>
    <t>ООО "ЖКХ с. Мантурово"</t>
  </si>
  <si>
    <t>4614004050</t>
  </si>
  <si>
    <t>26599351</t>
  </si>
  <si>
    <t>ООО "ЖКХ с. Сейм"</t>
  </si>
  <si>
    <t>4614004043</t>
  </si>
  <si>
    <t>27712056</t>
  </si>
  <si>
    <t>ООО "Жилищник"</t>
  </si>
  <si>
    <t>4603008769</t>
  </si>
  <si>
    <t>460301001</t>
  </si>
  <si>
    <t>24-11-2011 00:00:00</t>
  </si>
  <si>
    <t>26600215</t>
  </si>
  <si>
    <t>ООО "Жилищно-коммунальный сервис п. Возы"</t>
  </si>
  <si>
    <t>4618003996</t>
  </si>
  <si>
    <t>26357416</t>
  </si>
  <si>
    <t>ООО "Коммунальная служба"</t>
  </si>
  <si>
    <t>4633020629</t>
  </si>
  <si>
    <t>28446024</t>
  </si>
  <si>
    <t>ООО "Коммунальщик Плюс"</t>
  </si>
  <si>
    <t>4604005961</t>
  </si>
  <si>
    <t>460401001</t>
  </si>
  <si>
    <t>27549510</t>
  </si>
  <si>
    <t>ООО "Комфорт" г. Железногорск</t>
  </si>
  <si>
    <t>4633022993</t>
  </si>
  <si>
    <t>31477115</t>
  </si>
  <si>
    <t>ООО "Круиз - М"</t>
  </si>
  <si>
    <t>5034043900</t>
  </si>
  <si>
    <t>503401001</t>
  </si>
  <si>
    <t>17-04-2012 00:00:00</t>
  </si>
  <si>
    <t>26357454</t>
  </si>
  <si>
    <t>ООО "Курские Внешние Коммунальные сети"</t>
  </si>
  <si>
    <t>4632033706</t>
  </si>
  <si>
    <t>26406192</t>
  </si>
  <si>
    <t>ООО "Курскхимволокно"</t>
  </si>
  <si>
    <t>7733542991</t>
  </si>
  <si>
    <t>26629630</t>
  </si>
  <si>
    <t>ООО "Промконсервы"</t>
  </si>
  <si>
    <t>7728276053</t>
  </si>
  <si>
    <t>460845004</t>
  </si>
  <si>
    <t>28262863</t>
  </si>
  <si>
    <t>ООО "Санаторий "Моква"</t>
  </si>
  <si>
    <t>4611004126</t>
  </si>
  <si>
    <t>26357417</t>
  </si>
  <si>
    <t>ООО "Свободинский электромеханический завод"</t>
  </si>
  <si>
    <t>4607000231</t>
  </si>
  <si>
    <t>460701001</t>
  </si>
  <si>
    <t>26373203</t>
  </si>
  <si>
    <t>ООО "Солнцевское ЖКХ"</t>
  </si>
  <si>
    <t>4622004495</t>
  </si>
  <si>
    <t>462201001</t>
  </si>
  <si>
    <t>26806402</t>
  </si>
  <si>
    <t>ООО "Теткинское МУП ЖКХ"</t>
  </si>
  <si>
    <t>4603005599</t>
  </si>
  <si>
    <t>31480159</t>
  </si>
  <si>
    <t>ООО "Тимводсервис"</t>
  </si>
  <si>
    <t>4624001764</t>
  </si>
  <si>
    <t>462401001</t>
  </si>
  <si>
    <t>26598885</t>
  </si>
  <si>
    <t>ООО "Тимжилсервис"</t>
  </si>
  <si>
    <t>4624003793</t>
  </si>
  <si>
    <t>26590820</t>
  </si>
  <si>
    <t>ООО "УК ЖКХ пос. Солнечный"</t>
  </si>
  <si>
    <t>4607005310</t>
  </si>
  <si>
    <t>26373188</t>
  </si>
  <si>
    <t>ООО "УниверсалСтройСервис"</t>
  </si>
  <si>
    <t>4619004209</t>
  </si>
  <si>
    <t>461901001</t>
  </si>
  <si>
    <t>27990413</t>
  </si>
  <si>
    <t>ООО "Фатежское КЭХ"</t>
  </si>
  <si>
    <t>4625005948</t>
  </si>
  <si>
    <t>26806528</t>
  </si>
  <si>
    <t>ООО "Хомутовское ЖКХ"</t>
  </si>
  <si>
    <t>4626003975</t>
  </si>
  <si>
    <t>26541896</t>
  </si>
  <si>
    <t>ООО "Щигровские коммунальные сети"</t>
  </si>
  <si>
    <t>4628006749</t>
  </si>
  <si>
    <t>462801001</t>
  </si>
  <si>
    <t>26520836</t>
  </si>
  <si>
    <t>ООО «НИАГАРА+»</t>
  </si>
  <si>
    <t>4607005286</t>
  </si>
  <si>
    <t>27549574</t>
  </si>
  <si>
    <t>ООО Управляющая компания "Айсберг +"</t>
  </si>
  <si>
    <t>4608005722</t>
  </si>
  <si>
    <t>26546484</t>
  </si>
  <si>
    <t>ООО Управляющая компания "Заказчик Касторное"</t>
  </si>
  <si>
    <t>4608005627</t>
  </si>
  <si>
    <t>30366049</t>
  </si>
  <si>
    <t>ОП "Воронежское" АО "ГУ ЖКХ"</t>
  </si>
  <si>
    <t>5116000922</t>
  </si>
  <si>
    <t>366445001</t>
  </si>
  <si>
    <t>21-10-2015 00:00:00</t>
  </si>
  <si>
    <t>26519767</t>
  </si>
  <si>
    <t>ПАО "Квадра" (филиал "Курская генерация")</t>
  </si>
  <si>
    <t>6829012680</t>
  </si>
  <si>
    <t>463243001</t>
  </si>
  <si>
    <t>26357457</t>
  </si>
  <si>
    <t>ПАО "Михайловский ГОК"</t>
  </si>
  <si>
    <t>26373189</t>
  </si>
  <si>
    <t>ФГБУ "Санаторий Марьино"</t>
  </si>
  <si>
    <t>4620001192</t>
  </si>
  <si>
    <t>26598650</t>
  </si>
  <si>
    <t>ФКУ ИК-2 УФСИН России по Курской области</t>
  </si>
  <si>
    <t>4629037370</t>
  </si>
  <si>
    <t>462011001</t>
  </si>
  <si>
    <t>26503166</t>
  </si>
  <si>
    <t>ФКУ ИК-3 УФСИН России по Курской области</t>
  </si>
  <si>
    <t>4613004636</t>
  </si>
  <si>
    <t>30941480</t>
  </si>
  <si>
    <t>Филиал ФГБУ "ЦЖКУ" Минобороны России по ЗВО</t>
  </si>
  <si>
    <t>7729314745</t>
  </si>
  <si>
    <t>784243001</t>
  </si>
  <si>
    <t>VO</t>
  </si>
  <si>
    <t>Любачанский сельсовет</t>
  </si>
  <si>
    <t>38624448</t>
  </si>
  <si>
    <t>Комитет по тарифам и ценам Курской области</t>
  </si>
  <si>
    <t>19.12.2018</t>
  </si>
  <si>
    <t>289</t>
  </si>
  <si>
    <t>Газета "Курск" №52 от 26.12.2018 г.</t>
  </si>
  <si>
    <t>01.01.2022</t>
  </si>
  <si>
    <t>305502, Курская область Курский район Клюквинский сельсовет, пос. Маршала Жукова, 6 квартал, дом 5</t>
  </si>
  <si>
    <t>Обухов Игорь Александрович</t>
  </si>
  <si>
    <t>Чуйкова Наталья Петровна</t>
  </si>
  <si>
    <t>главный экономист</t>
  </si>
  <si>
    <t>(4712)72-14-91</t>
  </si>
  <si>
    <t>rosdnik4611013586@yandek.ru</t>
  </si>
  <si>
    <t>03.11.2021</t>
  </si>
  <si>
    <t>О</t>
  </si>
  <si>
    <t>Курский муниципальный район, Винниковский сельсовет (38620420);</t>
  </si>
  <si>
    <t>Курский муниципальный район, Ворошневский сельсовет (38620424);</t>
  </si>
  <si>
    <t>Курский муниципальный район, Камышинский сельсовет (38620426);</t>
  </si>
  <si>
    <t>Курский муниципальный район, Клюквинский сельсовет (38620428);</t>
  </si>
  <si>
    <t>Курский муниципальный район, Лебяженский сельсовет (38620432);</t>
  </si>
  <si>
    <t>Курский муниципальный район, Нижнемедведицкий сельсовет (38620448);</t>
  </si>
  <si>
    <t>Курский муниципальный район, Полянский сельсовет (38620472);</t>
  </si>
  <si>
    <t>Курский муниципальный район, Щетинский сельсовет (38620492);</t>
  </si>
  <si>
    <t>п. Касиновский</t>
  </si>
  <si>
    <t>п. Искра</t>
  </si>
  <si>
    <t>кроме п. Искра</t>
  </si>
  <si>
    <t>д. Татаренково</t>
  </si>
  <si>
    <t>30.06.2019</t>
  </si>
  <si>
    <t>01.07.2019</t>
  </si>
  <si>
    <t>31.12.2019</t>
  </si>
  <si>
    <t>01.01.2020</t>
  </si>
  <si>
    <t>30.06.2020</t>
  </si>
  <si>
    <t>01.01.2021</t>
  </si>
  <si>
    <t>30.06.2021</t>
  </si>
  <si>
    <t>30.06.2022</t>
  </si>
  <si>
    <t>01.07.2022</t>
  </si>
  <si>
    <t>31.12.2022</t>
  </si>
  <si>
    <t>01.01.2023</t>
  </si>
  <si>
    <t>30.06.2023</t>
  </si>
  <si>
    <t>01.07.2023</t>
  </si>
  <si>
    <t>01.07.2020</t>
  </si>
  <si>
    <t>31.12.2020</t>
  </si>
  <si>
    <t>01.07.2021</t>
  </si>
  <si>
    <t>31.12.2021</t>
  </si>
  <si>
    <t>31526383</t>
  </si>
  <si>
    <t>"Теткинское МУП ЖКХ"</t>
  </si>
  <si>
    <t>4603009064</t>
  </si>
  <si>
    <t>31521250</t>
  </si>
  <si>
    <t>МУП "Хомутовское ЖКХ"</t>
  </si>
  <si>
    <t>4626006380</t>
  </si>
  <si>
    <t>19-10-2021 00:00:00</t>
  </si>
  <si>
    <t>108-вод</t>
  </si>
  <si>
    <t>305502, Курская область, Курский район, Клюквинский сельсовет, пос.  Маршала Жукова 6 квартал, дом 5</t>
  </si>
  <si>
    <t>c 09:00 до 17:00</t>
  </si>
  <si>
    <t>http://rodnik46.ru</t>
  </si>
  <si>
    <t>Федеральный закон от 07.12.2011 г. №416-ФЗ "О водоснабжении и водоотведении"</t>
  </si>
  <si>
    <t>постановление комитета по тарифам и ценам Курской области от 19.12.2018 №289 в редакции постановлений комитета по тарифам и ценам Курской области от 21.11.2019 №138, от 16.11.2020 №111-вод, от03.11.2021 №108-вод</t>
  </si>
  <si>
    <t>12.11.2021</t>
  </si>
  <si>
    <t>газета "Курская правда"№135 от 11.11.2021 г.</t>
  </si>
  <si>
    <t>договор на водоотведение</t>
  </si>
  <si>
    <t>https://portal.eias.ru/Portal/DownloadPage.aspx?type=12&amp;guid=1816e531-1bbe-4520-97f9-ccf934609235</t>
  </si>
  <si>
    <t>https://portal.eias.ru/Portal/DownloadPage.aspx?type=12&amp;guid=1f9dda7a-a186-48d2-bbf5-8a7b0664fa43</t>
  </si>
  <si>
    <t>https://portal.eias.ru/Portal/DownloadPage.aspx?type=12&amp;guid=b5c67684-7248-4372-8246-5aded45ed57a</t>
  </si>
  <si>
    <t>https://portal.eias.ru/Portal/DownloadPage.aspx?type=12&amp;guid=4caf434f-43df-49f7-a9a6-3e697e9b5b8b</t>
  </si>
  <si>
    <t>https://portal.eias.ru/Portal/DownloadPage.aspx?type=12&amp;guid=7a94d992-24ed-43dc-8735-801fadc04110</t>
  </si>
  <si>
    <t>https://portal.eias.ru/Portal/DownloadPage.aspx?type=12&amp;guid=d6e22cca-2b1d-4c77-9f50-79833d32a277</t>
  </si>
  <si>
    <t>15.11.2021 16:19:35</t>
  </si>
  <si>
    <t xml:space="preserve">а)копия документов, подтверждающих право собственности на объект, подлежащий подключению;  б) копия учредительных документов; в) копия выписки из ЕГРН; г) копия свидетельства о поставке на учет в налоговый орган РФ д) документ, подтверждающие полномочие лица, подписавшего заявку                                                                  </t>
  </si>
  <si>
    <t>https://portal.eias.ru/Portal/DownloadPage.aspx?type=12&amp;guid=4acf96bd-a9e2-446d-bf1c-6422f5e1a67f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</si>
</sst>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_);[Red]\(&quot;$&quot;#,##0\)"/>
    <numFmt numFmtId="165" formatCode="#,##0.000"/>
    <numFmt numFmtId="166" formatCode="_-* #,##0.00[$€-1]_-;\-* #,##0.00[$€-1]_-;_-* &quot;-&quot;??[$€-1]_-"/>
    <numFmt numFmtId="167" formatCode="000000"/>
    <numFmt numFmtId="168" formatCode="#,##0.0"/>
    <numFmt numFmtId="169" formatCode="#,##0.0000"/>
  </numFmts>
  <fonts count="105">
    <font>
      <sz val="9"/>
      <color indexed="11"/>
      <name val="Tahoma"/>
      <family val="2"/>
      <charset val="204"/>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8"/>
      <name val="Arial Cyr"/>
      <charset val="204"/>
    </font>
    <font>
      <sz val="9"/>
      <color indexed="9"/>
      <name val="Tahoma"/>
      <family val="2"/>
      <charset val="204"/>
    </font>
    <font>
      <b/>
      <u/>
      <sz val="9"/>
      <color indexed="12"/>
      <name val="Tahoma"/>
      <family val="2"/>
      <charset val="204"/>
    </font>
    <font>
      <sz val="11"/>
      <color indexed="62"/>
      <name val="Calibri"/>
      <family val="2"/>
      <charset val="204"/>
    </font>
    <font>
      <sz val="10"/>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b/>
      <sz val="10"/>
      <color indexed="8"/>
      <name val="Tahoma"/>
      <family val="2"/>
      <charset val="204"/>
    </font>
    <font>
      <sz val="11"/>
      <color indexed="8"/>
      <name val="Calibri"/>
      <family val="2"/>
      <charset val="204"/>
    </font>
    <font>
      <sz val="9"/>
      <color indexed="10"/>
      <name val="Tahoma"/>
      <family val="2"/>
      <charset val="204"/>
    </font>
    <font>
      <sz val="11"/>
      <color indexed="8"/>
      <name val="Marlett"/>
      <charset val="2"/>
    </font>
    <font>
      <sz val="9"/>
      <name val="Courier New"/>
      <family val="3"/>
      <charset val="204"/>
    </font>
    <font>
      <sz val="16"/>
      <name val="Tahoma"/>
      <family val="2"/>
      <charset val="204"/>
    </font>
    <font>
      <sz val="16"/>
      <color indexed="9"/>
      <name val="Tahoma"/>
      <family val="2"/>
      <charset val="204"/>
    </font>
    <font>
      <b/>
      <sz val="14"/>
      <name val="Franklin Gothic Medium"/>
      <family val="2"/>
      <charset val="204"/>
    </font>
    <font>
      <b/>
      <sz val="9"/>
      <color indexed="62"/>
      <name val="Tahoma"/>
      <family val="2"/>
      <charset val="204"/>
    </font>
    <font>
      <sz val="9"/>
      <color indexed="55"/>
      <name val="Tahoma"/>
      <family val="2"/>
      <charset val="204"/>
    </font>
    <font>
      <sz val="8"/>
      <name val="Arial"/>
      <family val="2"/>
      <charset val="204"/>
    </font>
    <font>
      <b/>
      <u/>
      <sz val="9"/>
      <name val="Tahoma"/>
      <family val="2"/>
      <charset val="204"/>
    </font>
    <font>
      <sz val="11"/>
      <name val="Webdings2"/>
      <charset val="204"/>
    </font>
    <font>
      <sz val="11"/>
      <color indexed="55"/>
      <name val="Wingdings 2"/>
      <family val="1"/>
      <charset val="2"/>
    </font>
    <font>
      <sz val="9"/>
      <color indexed="8"/>
      <name val="Tahoma"/>
      <family val="2"/>
      <charset val="204"/>
    </font>
    <font>
      <b/>
      <sz val="9"/>
      <color indexed="8"/>
      <name val="Tahoma"/>
      <family val="2"/>
      <charset val="204"/>
    </font>
    <font>
      <u/>
      <sz val="9"/>
      <color indexed="12"/>
      <name val="Tahoma"/>
      <family val="2"/>
      <charset val="204"/>
    </font>
    <font>
      <sz val="9"/>
      <color indexed="11"/>
      <name val="Tahoma"/>
      <family val="2"/>
      <charset val="204"/>
    </font>
    <font>
      <sz val="11"/>
      <name val="Tahoma"/>
      <family val="2"/>
      <charset val="204"/>
    </font>
    <font>
      <sz val="10"/>
      <name val="Helv"/>
      <charset val="204"/>
    </font>
    <font>
      <sz val="9"/>
      <color indexed="62"/>
      <name val="Tahoma"/>
      <family val="2"/>
      <charset val="204"/>
    </font>
    <font>
      <sz val="11"/>
      <name val="Wingdings 2"/>
      <family val="1"/>
      <charset val="2"/>
    </font>
    <font>
      <b/>
      <sz val="9"/>
      <color indexed="9"/>
      <name val="Tahoma"/>
      <family val="2"/>
      <charset val="204"/>
    </font>
    <font>
      <b/>
      <u/>
      <sz val="9"/>
      <color indexed="62"/>
      <name val="Tahoma"/>
      <family val="2"/>
      <charset val="204"/>
    </font>
    <font>
      <sz val="11"/>
      <color indexed="8"/>
      <name val="Calibri"/>
      <family val="2"/>
      <charset val="204"/>
    </font>
    <font>
      <sz val="9"/>
      <color indexed="9"/>
      <name val="Tahoma"/>
      <family val="2"/>
      <charset val="204"/>
    </font>
    <font>
      <b/>
      <sz val="11"/>
      <color indexed="8"/>
      <name val="Calibri"/>
      <family val="2"/>
      <charset val="204"/>
    </font>
    <font>
      <sz val="9"/>
      <color indexed="23"/>
      <name val="Wingdings 2"/>
      <family val="1"/>
      <charset val="2"/>
    </font>
    <font>
      <sz val="10"/>
      <color indexed="11"/>
      <name val="Arial"/>
      <family val="2"/>
      <charset val="204"/>
    </font>
    <font>
      <sz val="12"/>
      <name val="Marlett"/>
      <charset val="2"/>
    </font>
    <font>
      <sz val="8"/>
      <color indexed="9"/>
      <name val="Tahoma"/>
      <family val="2"/>
      <charset val="204"/>
    </font>
    <font>
      <sz val="8"/>
      <color indexed="55"/>
      <name val="Tahoma"/>
      <family val="2"/>
      <charset val="204"/>
    </font>
    <font>
      <b/>
      <u/>
      <sz val="11"/>
      <color indexed="12"/>
      <name val="Arial"/>
      <family val="2"/>
      <charset val="204"/>
    </font>
    <font>
      <sz val="12"/>
      <color indexed="8"/>
      <name val="Tahoma"/>
      <family val="2"/>
      <charset val="204"/>
    </font>
    <font>
      <vertAlign val="superscript"/>
      <sz val="10"/>
      <name val="Tahoma"/>
      <family val="2"/>
      <charset val="204"/>
    </font>
    <font>
      <vertAlign val="superscript"/>
      <sz val="9"/>
      <name val="Tahoma"/>
      <family val="2"/>
      <charset val="204"/>
    </font>
    <font>
      <vertAlign val="superscript"/>
      <sz val="9"/>
      <color indexed="11"/>
      <name val="Tahoma"/>
      <family val="2"/>
      <charset val="204"/>
    </font>
    <font>
      <sz val="1"/>
      <color indexed="9"/>
      <name val="Tahoma"/>
      <family val="2"/>
      <charset val="204"/>
    </font>
    <font>
      <sz val="1"/>
      <name val="Tahoma"/>
      <family val="2"/>
      <charset val="204"/>
    </font>
    <font>
      <sz val="3"/>
      <name val="Tahoma"/>
      <family val="2"/>
      <charset val="204"/>
    </font>
    <font>
      <sz val="3"/>
      <color indexed="9"/>
      <name val="Tahoma"/>
      <family val="2"/>
      <charset val="204"/>
    </font>
    <font>
      <sz val="3"/>
      <color indexed="10"/>
      <name val="Tahoma"/>
      <family val="2"/>
      <charset val="204"/>
    </font>
    <font>
      <sz val="3"/>
      <color indexed="11"/>
      <name val="Tahoma"/>
      <family val="2"/>
      <charset val="204"/>
    </font>
    <font>
      <sz val="3"/>
      <color indexed="60"/>
      <name val="Tahoma"/>
      <family val="2"/>
      <charset val="204"/>
    </font>
    <font>
      <b/>
      <sz val="3"/>
      <name val="Tahoma"/>
      <family val="2"/>
      <charset val="204"/>
    </font>
    <font>
      <sz val="22"/>
      <name val="Tahoma"/>
      <family val="2"/>
      <charset val="204"/>
    </font>
    <font>
      <b/>
      <sz val="22"/>
      <name val="Tahoma"/>
      <family val="2"/>
      <charset val="204"/>
    </font>
    <font>
      <b/>
      <sz val="18"/>
      <name val="Tahoma"/>
      <family val="2"/>
      <charset val="204"/>
    </font>
    <font>
      <sz val="18"/>
      <name val="Tahoma"/>
      <family val="2"/>
      <charset val="204"/>
    </font>
    <font>
      <sz val="18"/>
      <color indexed="11"/>
      <name val="Tahoma"/>
      <family val="2"/>
      <charset val="204"/>
    </font>
    <font>
      <sz val="11"/>
      <color indexed="11"/>
      <name val="Tahoma"/>
      <family val="2"/>
      <charset val="204"/>
    </font>
    <font>
      <u/>
      <sz val="9"/>
      <color rgb="FF333399"/>
      <name val="Tahoma"/>
      <family val="2"/>
      <charset val="204"/>
    </font>
    <font>
      <sz val="11"/>
      <color theme="1"/>
      <name val="Calibri"/>
      <family val="2"/>
      <charset val="204"/>
      <scheme val="minor"/>
    </font>
    <font>
      <sz val="11"/>
      <color theme="1"/>
      <name val="Calibri"/>
      <family val="2"/>
      <scheme val="minor"/>
    </font>
    <font>
      <sz val="9"/>
      <color theme="0"/>
      <name val="Tahoma"/>
      <family val="2"/>
      <charset val="204"/>
    </font>
    <font>
      <sz val="11"/>
      <color theme="0"/>
      <name val="Webdings2"/>
      <charset val="204"/>
    </font>
    <font>
      <sz val="1"/>
      <color theme="0"/>
      <name val="Tahoma"/>
      <family val="2"/>
      <charset val="204"/>
    </font>
    <font>
      <sz val="1"/>
      <color theme="0" tint="-4.9989318521683403E-2"/>
      <name val="Tahoma"/>
      <family val="2"/>
      <charset val="204"/>
    </font>
    <font>
      <b/>
      <sz val="1"/>
      <color theme="0"/>
      <name val="Calibri"/>
      <family val="2"/>
      <charset val="204"/>
    </font>
    <font>
      <sz val="12"/>
      <color theme="0"/>
      <name val="Tahoma"/>
      <family val="2"/>
      <charset val="204"/>
    </font>
    <font>
      <sz val="8"/>
      <color theme="1"/>
      <name val="Tahoma"/>
      <family val="2"/>
      <charset val="204"/>
    </font>
    <font>
      <b/>
      <sz val="9"/>
      <color rgb="FFC00000"/>
      <name val="Tahoma"/>
      <family val="2"/>
      <charset val="204"/>
    </font>
    <font>
      <sz val="9"/>
      <color rgb="FFBCBCBC"/>
      <name val="Tahoma"/>
      <family val="2"/>
      <charset val="204"/>
    </font>
    <font>
      <sz val="15"/>
      <color theme="0"/>
      <name val="Tahoma"/>
      <family val="2"/>
      <charset val="204"/>
    </font>
    <font>
      <sz val="9"/>
      <color rgb="FFFF0000"/>
      <name val="Tahoma"/>
      <family val="2"/>
      <charset val="204"/>
    </font>
    <font>
      <sz val="5"/>
      <color rgb="FFFF0000"/>
      <name val="Tahoma"/>
      <family val="2"/>
      <charset val="204"/>
    </font>
    <font>
      <sz val="11"/>
      <color theme="0"/>
      <name val="Wingdings 2"/>
      <family val="1"/>
      <charset val="2"/>
    </font>
    <font>
      <sz val="5"/>
      <color theme="0"/>
      <name val="Tahoma"/>
      <family val="2"/>
      <charset val="204"/>
    </font>
    <font>
      <b/>
      <sz val="9"/>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5"/>
      <name val="Tahoma"/>
      <family val="2"/>
      <charset val="204"/>
    </font>
  </fonts>
  <fills count="45">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9"/>
        <bgColor indexed="64"/>
      </patternFill>
    </fill>
    <fill>
      <patternFill patternType="solid">
        <fgColor indexed="44"/>
        <bgColor indexed="64"/>
      </patternFill>
    </fill>
    <fill>
      <patternFill patternType="solid">
        <fgColor indexed="65"/>
        <bgColor indexed="64"/>
      </patternFill>
    </fill>
    <fill>
      <patternFill patternType="lightDown">
        <fgColor indexed="22"/>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bottom/>
      <diagonal/>
    </border>
    <border>
      <left style="thin">
        <color indexed="23"/>
      </left>
      <right/>
      <top/>
      <bottom/>
      <diagonal/>
    </border>
    <border>
      <left style="thin">
        <color indexed="63"/>
      </left>
      <right style="thin">
        <color indexed="63"/>
      </right>
      <top style="thin">
        <color indexed="63"/>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right style="thin">
        <color indexed="22"/>
      </right>
      <top/>
      <bottom/>
      <diagonal/>
    </border>
    <border>
      <left/>
      <right style="thin">
        <color indexed="22"/>
      </right>
      <top style="thin">
        <color indexed="22"/>
      </top>
      <bottom/>
      <diagonal/>
    </border>
    <border>
      <left/>
      <right/>
      <top style="dotted">
        <color indexed="64"/>
      </top>
      <bottom style="dotted">
        <color indexed="64"/>
      </bottom>
      <diagonal/>
    </border>
    <border>
      <left/>
      <right/>
      <top style="thin">
        <color indexed="22"/>
      </top>
      <bottom/>
      <diagonal/>
    </border>
    <border>
      <left style="thin">
        <color indexed="22"/>
      </left>
      <right/>
      <top/>
      <bottom/>
      <diagonal/>
    </border>
    <border>
      <left style="thin">
        <color indexed="22"/>
      </left>
      <right/>
      <top/>
      <bottom style="thin">
        <color indexed="22"/>
      </bottom>
      <diagonal/>
    </border>
    <border>
      <left style="thin">
        <color indexed="22"/>
      </left>
      <right style="thin">
        <color indexed="22"/>
      </right>
      <top/>
      <bottom style="thin">
        <color indexed="22"/>
      </bottom>
      <diagonal/>
    </border>
    <border>
      <left style="thin">
        <color indexed="55"/>
      </left>
      <right/>
      <top/>
      <bottom/>
      <diagonal/>
    </border>
    <border>
      <left style="thin">
        <color indexed="22"/>
      </left>
      <right style="thin">
        <color indexed="22"/>
      </right>
      <top/>
      <bottom/>
      <diagonal/>
    </border>
    <border>
      <left style="thin">
        <color rgb="FFD3D3D6"/>
      </left>
      <right style="thin">
        <color rgb="FFD3D3D6"/>
      </right>
      <top style="thin">
        <color rgb="FFD3D3D6"/>
      </top>
      <bottom style="thin">
        <color rgb="FFD3D3D6"/>
      </bottom>
      <diagonal/>
    </border>
    <border>
      <left style="thin">
        <color rgb="FFD3DBDB"/>
      </left>
      <right style="thin">
        <color rgb="FFD3DBDB"/>
      </right>
      <top style="thin">
        <color rgb="FFD3DBDB"/>
      </top>
      <bottom style="thin">
        <color rgb="FFD3DBDB"/>
      </bottom>
      <diagonal/>
    </border>
    <border>
      <left/>
      <right/>
      <top style="thin">
        <color rgb="FFD3DBDB"/>
      </top>
      <bottom style="thin">
        <color indexed="22"/>
      </bottom>
      <diagonal/>
    </border>
    <border>
      <left style="thin">
        <color rgb="FFD3DBDB"/>
      </left>
      <right/>
      <top style="thin">
        <color rgb="FFD3DBDB"/>
      </top>
      <bottom style="thin">
        <color rgb="FFD3DBDB"/>
      </bottom>
      <diagonal/>
    </border>
    <border>
      <left style="thin">
        <color rgb="FFD3D3D6"/>
      </left>
      <right style="thin">
        <color rgb="FFD3D3D6"/>
      </right>
      <top style="thin">
        <color rgb="FFD3D3D6"/>
      </top>
      <bottom/>
      <diagonal/>
    </border>
    <border>
      <left/>
      <right/>
      <top style="thin">
        <color rgb="FFD3DBDB"/>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D3DBDB"/>
      </left>
      <right style="thin">
        <color rgb="FFD3DBDB"/>
      </right>
      <top/>
      <bottom style="thin">
        <color rgb="FFD3DBDB"/>
      </bottom>
      <diagonal/>
    </border>
    <border>
      <left style="thin">
        <color rgb="FFD3DBDB"/>
      </left>
      <right style="thin">
        <color rgb="FFD3DBDB"/>
      </right>
      <top style="thin">
        <color indexed="22"/>
      </top>
      <bottom style="thin">
        <color indexed="22"/>
      </bottom>
      <diagonal/>
    </border>
    <border>
      <left style="thin">
        <color rgb="FFBCBCBC"/>
      </left>
      <right/>
      <top style="thin">
        <color rgb="FFBCBCBC"/>
      </top>
      <bottom style="thin">
        <color rgb="FFBCBCBC"/>
      </bottom>
      <diagonal/>
    </border>
    <border>
      <left/>
      <right/>
      <top style="thin">
        <color rgb="FFBCBCBC"/>
      </top>
      <bottom style="thin">
        <color rgb="FFBCBCBC"/>
      </bottom>
      <diagonal/>
    </border>
    <border>
      <left style="thin">
        <color rgb="FFD3DBDB"/>
      </left>
      <right/>
      <top style="thin">
        <color indexed="22"/>
      </top>
      <bottom style="thin">
        <color indexed="22"/>
      </bottom>
      <diagonal/>
    </border>
    <border>
      <left style="thin">
        <color rgb="FFD3DBDB"/>
      </left>
      <right style="thin">
        <color rgb="FFD3DBDB"/>
      </right>
      <top style="thin">
        <color rgb="FFD3DBDB"/>
      </top>
      <bottom/>
      <diagonal/>
    </border>
    <border>
      <left style="thin">
        <color indexed="22"/>
      </left>
      <right style="thin">
        <color indexed="22"/>
      </right>
      <top style="thin">
        <color rgb="FFD3DBDB"/>
      </top>
      <bottom/>
      <diagonal/>
    </border>
    <border>
      <left style="thin">
        <color indexed="22"/>
      </left>
      <right style="thin">
        <color indexed="22"/>
      </right>
      <top/>
      <bottom style="thin">
        <color rgb="FFD3DBDB"/>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double">
        <color indexed="55"/>
      </bottom>
      <diagonal/>
    </border>
  </borders>
  <cellStyleXfs count="109">
    <xf numFmtId="49" fontId="0" fillId="0" borderId="0" applyBorder="0">
      <alignment vertical="top"/>
    </xf>
    <xf numFmtId="0" fontId="3" fillId="0" borderId="0"/>
    <xf numFmtId="166" fontId="3" fillId="0" borderId="0"/>
    <xf numFmtId="0" fontId="39" fillId="0" borderId="0"/>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0" fontId="18" fillId="0" borderId="1" applyNumberFormat="0" applyAlignment="0">
      <protection locked="0"/>
    </xf>
    <xf numFmtId="164" fontId="4" fillId="0" borderId="0" applyFont="0" applyFill="0" applyBorder="0" applyAlignment="0" applyProtection="0"/>
    <xf numFmtId="168" fontId="6" fillId="2" borderId="0">
      <protection locked="0"/>
    </xf>
    <xf numFmtId="0" fontId="15" fillId="0" borderId="0" applyFill="0" applyBorder="0" applyProtection="0">
      <alignment vertical="center"/>
    </xf>
    <xf numFmtId="165" fontId="6" fillId="2" borderId="0">
      <protection locked="0"/>
    </xf>
    <xf numFmtId="169" fontId="6" fillId="2" borderId="0">
      <protection locked="0"/>
    </xf>
    <xf numFmtId="0" fontId="16" fillId="0" borderId="0" applyNumberFormat="0" applyFill="0" applyBorder="0" applyAlignment="0" applyProtection="0">
      <alignment vertical="top"/>
      <protection locked="0"/>
    </xf>
    <xf numFmtId="0" fontId="18" fillId="3" borderId="1" applyNumberFormat="0" applyAlignment="0"/>
    <xf numFmtId="0" fontId="17" fillId="0" borderId="0" applyNumberFormat="0" applyFill="0" applyBorder="0" applyAlignment="0" applyProtection="0">
      <alignment vertical="top"/>
      <protection locked="0"/>
    </xf>
    <xf numFmtId="0" fontId="7" fillId="0" borderId="0" applyNumberFormat="0" applyFill="0" applyBorder="0" applyAlignment="0" applyProtection="0"/>
    <xf numFmtId="0" fontId="5" fillId="0" borderId="0"/>
    <xf numFmtId="0" fontId="15" fillId="0" borderId="0" applyFill="0" applyBorder="0" applyProtection="0">
      <alignment vertical="center"/>
    </xf>
    <xf numFmtId="0" fontId="15" fillId="0" borderId="0" applyFill="0" applyBorder="0" applyProtection="0">
      <alignment vertical="center"/>
    </xf>
    <xf numFmtId="49" fontId="38" fillId="4" borderId="2" applyNumberFormat="0">
      <alignment horizontal="center" vertical="center"/>
    </xf>
    <xf numFmtId="0" fontId="13" fillId="5" borderId="1" applyNumberFormat="0" applyAlignment="0" applyProtection="0"/>
    <xf numFmtId="0" fontId="7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7" fillId="0" borderId="0" applyBorder="0">
      <alignment horizontal="center" vertical="center" wrapText="1"/>
    </xf>
    <xf numFmtId="0" fontId="8" fillId="0" borderId="3" applyBorder="0">
      <alignment horizontal="center" vertical="center" wrapText="1"/>
    </xf>
    <xf numFmtId="4" fontId="6" fillId="2" borderId="4" applyBorder="0">
      <alignment horizontal="right"/>
    </xf>
    <xf numFmtId="49" fontId="6" fillId="0" borderId="0" applyBorder="0">
      <alignment vertical="top"/>
    </xf>
    <xf numFmtId="0" fontId="72" fillId="0" borderId="0"/>
    <xf numFmtId="0" fontId="21" fillId="0" borderId="0"/>
    <xf numFmtId="0" fontId="72" fillId="0" borderId="0"/>
    <xf numFmtId="0" fontId="73" fillId="0" borderId="0"/>
    <xf numFmtId="0" fontId="2" fillId="0" borderId="0"/>
    <xf numFmtId="0" fontId="2" fillId="0" borderId="0"/>
    <xf numFmtId="0" fontId="37" fillId="6" borderId="0" applyNumberFormat="0" applyBorder="0" applyAlignment="0">
      <alignment horizontal="left" vertical="center"/>
    </xf>
    <xf numFmtId="0" fontId="21" fillId="0" borderId="0"/>
    <xf numFmtId="49" fontId="37" fillId="0" borderId="0" applyBorder="0">
      <alignment vertical="top"/>
    </xf>
    <xf numFmtId="49" fontId="6" fillId="0" borderId="0" applyBorder="0">
      <alignment vertical="top"/>
    </xf>
    <xf numFmtId="49" fontId="37" fillId="0" borderId="0" applyBorder="0">
      <alignment vertical="top"/>
    </xf>
    <xf numFmtId="49" fontId="6" fillId="6" borderId="0" applyBorder="0">
      <alignment vertical="top"/>
    </xf>
    <xf numFmtId="49" fontId="34" fillId="7" borderId="0" applyBorder="0">
      <alignment vertical="top"/>
    </xf>
    <xf numFmtId="49" fontId="37" fillId="0" borderId="0" applyBorder="0">
      <alignment vertical="top"/>
    </xf>
    <xf numFmtId="0" fontId="2" fillId="0" borderId="0"/>
    <xf numFmtId="49" fontId="6" fillId="0" borderId="0" applyBorder="0">
      <alignment vertical="top"/>
    </xf>
    <xf numFmtId="0" fontId="21" fillId="0" borderId="0"/>
    <xf numFmtId="49" fontId="6" fillId="0" borderId="0" applyBorder="0">
      <alignment vertical="top"/>
    </xf>
    <xf numFmtId="0" fontId="2" fillId="0" borderId="0"/>
    <xf numFmtId="49" fontId="6" fillId="0" borderId="0" applyBorder="0">
      <alignment vertical="top"/>
    </xf>
    <xf numFmtId="0" fontId="2" fillId="0" borderId="0"/>
    <xf numFmtId="0" fontId="6" fillId="0" borderId="0">
      <alignment horizontal="left" vertical="center"/>
    </xf>
    <xf numFmtId="0" fontId="2" fillId="0" borderId="0"/>
    <xf numFmtId="0" fontId="2" fillId="0" borderId="0"/>
    <xf numFmtId="0" fontId="21" fillId="0" borderId="0"/>
    <xf numFmtId="0" fontId="89" fillId="0" borderId="0" applyNumberFormat="0" applyFill="0" applyBorder="0" applyAlignment="0" applyProtection="0"/>
    <xf numFmtId="0" fontId="90" fillId="0" borderId="45" applyNumberFormat="0" applyFill="0" applyAlignment="0" applyProtection="0"/>
    <xf numFmtId="0" fontId="91" fillId="0" borderId="46" applyNumberFormat="0" applyFill="0" applyAlignment="0" applyProtection="0"/>
    <xf numFmtId="0" fontId="92" fillId="0" borderId="47" applyNumberFormat="0" applyFill="0" applyAlignment="0" applyProtection="0"/>
    <xf numFmtId="0" fontId="92" fillId="0" borderId="0" applyNumberFormat="0" applyFill="0" applyBorder="0" applyAlignment="0" applyProtection="0"/>
    <xf numFmtId="0" fontId="93" fillId="15" borderId="0" applyNumberFormat="0" applyBorder="0" applyAlignment="0" applyProtection="0"/>
    <xf numFmtId="0" fontId="94" fillId="16" borderId="0" applyNumberFormat="0" applyBorder="0" applyAlignment="0" applyProtection="0"/>
    <xf numFmtId="0" fontId="95" fillId="17" borderId="0" applyNumberFormat="0" applyBorder="0" applyAlignment="0" applyProtection="0"/>
    <xf numFmtId="0" fontId="96" fillId="18" borderId="48" applyNumberFormat="0" applyAlignment="0" applyProtection="0"/>
    <xf numFmtId="0" fontId="97" fillId="18" borderId="49" applyNumberFormat="0" applyAlignment="0" applyProtection="0"/>
    <xf numFmtId="0" fontId="98" fillId="0" borderId="50" applyNumberFormat="0" applyFill="0" applyAlignment="0" applyProtection="0"/>
    <xf numFmtId="0" fontId="99" fillId="19" borderId="51" applyNumberFormat="0" applyAlignment="0" applyProtection="0"/>
    <xf numFmtId="0" fontId="100" fillId="0" borderId="0" applyNumberFormat="0" applyFill="0" applyBorder="0" applyAlignment="0" applyProtection="0"/>
    <xf numFmtId="0" fontId="37" fillId="20" borderId="52" applyNumberFormat="0" applyFont="0" applyAlignment="0" applyProtection="0"/>
    <xf numFmtId="0" fontId="101" fillId="0" borderId="0" applyNumberFormat="0" applyFill="0" applyBorder="0" applyAlignment="0" applyProtection="0"/>
    <xf numFmtId="0" fontId="102" fillId="0" borderId="53" applyNumberFormat="0" applyFill="0" applyAlignment="0" applyProtection="0"/>
    <xf numFmtId="0" fontId="103"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03" fillId="36" borderId="0" applyNumberFormat="0" applyBorder="0" applyAlignment="0" applyProtection="0"/>
    <xf numFmtId="0" fontId="103"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03" fillId="4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878">
    <xf numFmtId="49" fontId="0" fillId="0" borderId="0" xfId="0">
      <alignment vertical="top"/>
    </xf>
    <xf numFmtId="49" fontId="6" fillId="0" borderId="0" xfId="0" applyFont="1" applyProtection="1">
      <alignment vertical="top"/>
    </xf>
    <xf numFmtId="49" fontId="0" fillId="0" borderId="0" xfId="0" applyProtection="1">
      <alignment vertical="top"/>
    </xf>
    <xf numFmtId="49" fontId="6" fillId="8" borderId="4" xfId="0" applyFont="1" applyFill="1" applyBorder="1" applyAlignment="1" applyProtection="1">
      <alignment horizontal="center" vertical="top"/>
    </xf>
    <xf numFmtId="49" fontId="0" fillId="0" borderId="0" xfId="0" applyNumberFormat="1" applyProtection="1">
      <alignment vertical="top"/>
    </xf>
    <xf numFmtId="49" fontId="6" fillId="0" borderId="0" xfId="0" applyNumberFormat="1" applyFont="1" applyAlignment="1" applyProtection="1">
      <alignment vertical="top" wrapText="1"/>
    </xf>
    <xf numFmtId="49" fontId="6" fillId="0" borderId="0" xfId="0" applyNumberFormat="1" applyFont="1" applyAlignment="1" applyProtection="1">
      <alignment vertical="center" wrapText="1"/>
    </xf>
    <xf numFmtId="49" fontId="6" fillId="0" borderId="0" xfId="58" applyFont="1" applyAlignment="1" applyProtection="1">
      <alignment vertical="center" wrapText="1"/>
    </xf>
    <xf numFmtId="49" fontId="11" fillId="0" borderId="0" xfId="58" applyFont="1" applyAlignment="1" applyProtection="1">
      <alignment vertical="center"/>
    </xf>
    <xf numFmtId="0" fontId="11" fillId="0" borderId="0" xfId="57" applyFont="1" applyAlignment="1" applyProtection="1">
      <alignment horizontal="center" vertical="center" wrapText="1"/>
    </xf>
    <xf numFmtId="0" fontId="6" fillId="0" borderId="0" xfId="57" applyFont="1" applyAlignment="1" applyProtection="1">
      <alignment vertical="center" wrapText="1"/>
    </xf>
    <xf numFmtId="0" fontId="6" fillId="0" borderId="0" xfId="57" applyFont="1" applyAlignment="1" applyProtection="1">
      <alignment horizontal="left" vertical="center" wrapText="1"/>
    </xf>
    <xf numFmtId="0" fontId="6" fillId="0" borderId="0" xfId="57" applyFont="1" applyProtection="1"/>
    <xf numFmtId="0" fontId="6" fillId="7" borderId="0" xfId="57" applyFont="1" applyFill="1" applyBorder="1" applyProtection="1"/>
    <xf numFmtId="0" fontId="24" fillId="0" borderId="0" xfId="57" applyFont="1"/>
    <xf numFmtId="49" fontId="6" fillId="0" borderId="0" xfId="54" applyFont="1" applyProtection="1">
      <alignment vertical="top"/>
    </xf>
    <xf numFmtId="49" fontId="6" fillId="0" borderId="0" xfId="54" applyProtection="1">
      <alignment vertical="top"/>
    </xf>
    <xf numFmtId="0" fontId="11" fillId="0" borderId="0" xfId="60" applyFont="1" applyAlignment="1" applyProtection="1">
      <alignment vertical="center" wrapText="1"/>
    </xf>
    <xf numFmtId="0" fontId="11" fillId="0" borderId="0" xfId="60" applyFont="1" applyAlignment="1" applyProtection="1">
      <alignment horizontal="center" vertical="center" wrapText="1"/>
    </xf>
    <xf numFmtId="0" fontId="22" fillId="0" borderId="0" xfId="60" applyFont="1" applyAlignment="1" applyProtection="1">
      <alignment vertical="center" wrapText="1"/>
    </xf>
    <xf numFmtId="0" fontId="6" fillId="7" borderId="0" xfId="60" applyFont="1" applyFill="1" applyBorder="1" applyAlignment="1" applyProtection="1">
      <alignment vertical="center" wrapText="1"/>
    </xf>
    <xf numFmtId="0" fontId="6" fillId="0" borderId="0" xfId="60" applyFont="1" applyAlignment="1" applyProtection="1">
      <alignment horizontal="center" vertical="center" wrapText="1"/>
    </xf>
    <xf numFmtId="0" fontId="6" fillId="0" borderId="0" xfId="60" applyFont="1" applyAlignment="1" applyProtection="1">
      <alignment vertical="center" wrapText="1"/>
    </xf>
    <xf numFmtId="0" fontId="25" fillId="7" borderId="0" xfId="60" applyFont="1" applyFill="1" applyBorder="1" applyAlignment="1" applyProtection="1">
      <alignment vertical="center" wrapText="1"/>
    </xf>
    <xf numFmtId="0" fontId="6" fillId="7" borderId="0" xfId="60" applyFont="1" applyFill="1" applyBorder="1" applyAlignment="1" applyProtection="1">
      <alignment horizontal="right" vertical="center" wrapText="1" indent="1"/>
    </xf>
    <xf numFmtId="0" fontId="11" fillId="7" borderId="0" xfId="60" applyNumberFormat="1" applyFont="1" applyFill="1" applyBorder="1" applyAlignment="1" applyProtection="1">
      <alignment horizontal="center" vertical="center" wrapText="1"/>
    </xf>
    <xf numFmtId="0" fontId="6" fillId="7" borderId="0" xfId="60" applyFont="1" applyFill="1" applyBorder="1" applyAlignment="1" applyProtection="1">
      <alignment horizontal="center" vertical="center" wrapText="1"/>
    </xf>
    <xf numFmtId="0" fontId="22" fillId="0" borderId="0" xfId="60" applyFont="1" applyAlignment="1" applyProtection="1">
      <alignment horizontal="center" vertical="center" wrapText="1"/>
    </xf>
    <xf numFmtId="0" fontId="26" fillId="7" borderId="0" xfId="60" applyNumberFormat="1" applyFont="1" applyFill="1" applyBorder="1" applyAlignment="1" applyProtection="1">
      <alignment horizontal="center" vertical="center" wrapText="1"/>
    </xf>
    <xf numFmtId="0" fontId="6" fillId="7" borderId="0" xfId="60" applyNumberFormat="1" applyFont="1" applyFill="1" applyBorder="1" applyAlignment="1" applyProtection="1">
      <alignment horizontal="right" vertical="center" wrapText="1" indent="1"/>
    </xf>
    <xf numFmtId="0" fontId="6" fillId="0" borderId="0" xfId="60" applyFont="1" applyFill="1" applyAlignment="1" applyProtection="1">
      <alignment vertical="center"/>
    </xf>
    <xf numFmtId="49" fontId="6" fillId="7" borderId="0" xfId="60" applyNumberFormat="1" applyFont="1" applyFill="1" applyBorder="1" applyAlignment="1" applyProtection="1">
      <alignment horizontal="right" vertical="center" wrapText="1" indent="1"/>
    </xf>
    <xf numFmtId="49" fontId="25" fillId="7" borderId="0" xfId="60" applyNumberFormat="1" applyFont="1" applyFill="1" applyBorder="1" applyAlignment="1" applyProtection="1">
      <alignment horizontal="center" vertical="center" wrapText="1"/>
    </xf>
    <xf numFmtId="49" fontId="6" fillId="9" borderId="5" xfId="60" applyNumberFormat="1" applyFont="1" applyFill="1" applyBorder="1" applyAlignment="1" applyProtection="1">
      <alignment horizontal="center" vertical="center" wrapText="1"/>
      <protection locked="0"/>
    </xf>
    <xf numFmtId="49" fontId="0" fillId="10" borderId="0" xfId="0" applyFill="1" applyProtection="1">
      <alignment vertical="top"/>
    </xf>
    <xf numFmtId="0" fontId="6" fillId="0" borderId="0" xfId="62" applyFont="1" applyFill="1" applyAlignment="1" applyProtection="1">
      <alignment vertical="center" wrapText="1"/>
    </xf>
    <xf numFmtId="0" fontId="6" fillId="7" borderId="0" xfId="62" applyFont="1" applyFill="1" applyBorder="1" applyAlignment="1" applyProtection="1">
      <alignment vertical="center" wrapText="1"/>
    </xf>
    <xf numFmtId="0" fontId="6" fillId="7" borderId="0" xfId="62" applyFont="1" applyFill="1" applyBorder="1" applyAlignment="1" applyProtection="1">
      <alignment horizontal="right" vertical="center" wrapText="1"/>
    </xf>
    <xf numFmtId="0" fontId="22" fillId="0" borderId="0" xfId="60" applyNumberFormat="1" applyFont="1" applyFill="1" applyBorder="1" applyAlignment="1" applyProtection="1">
      <alignment horizontal="center" vertical="top" wrapText="1"/>
    </xf>
    <xf numFmtId="0" fontId="0" fillId="7" borderId="0" xfId="60" applyFont="1" applyFill="1" applyBorder="1" applyAlignment="1" applyProtection="1">
      <alignment horizontal="center" vertical="center" wrapText="1"/>
    </xf>
    <xf numFmtId="49" fontId="0" fillId="7" borderId="0" xfId="60" applyNumberFormat="1" applyFont="1" applyFill="1" applyBorder="1" applyAlignment="1" applyProtection="1">
      <alignment horizontal="right" vertical="center" wrapText="1" indent="1"/>
    </xf>
    <xf numFmtId="49" fontId="29" fillId="7" borderId="0" xfId="36" applyNumberFormat="1" applyFont="1" applyFill="1" applyBorder="1" applyAlignment="1" applyProtection="1">
      <alignment horizontal="center" vertical="center" wrapText="1"/>
    </xf>
    <xf numFmtId="49" fontId="0" fillId="0" borderId="0" xfId="0" applyBorder="1">
      <alignment vertical="top"/>
    </xf>
    <xf numFmtId="0" fontId="6" fillId="0" borderId="5" xfId="59" applyFont="1" applyFill="1" applyBorder="1" applyAlignment="1" applyProtection="1">
      <alignment vertical="center" wrapText="1"/>
    </xf>
    <xf numFmtId="0" fontId="0" fillId="0" borderId="5" xfId="59" applyFont="1" applyFill="1" applyBorder="1" applyAlignment="1" applyProtection="1">
      <alignment vertical="center" wrapText="1"/>
    </xf>
    <xf numFmtId="49" fontId="0" fillId="0" borderId="0" xfId="0" applyFont="1">
      <alignment vertical="top"/>
    </xf>
    <xf numFmtId="0" fontId="33" fillId="7" borderId="0" xfId="62" applyFont="1" applyFill="1" applyBorder="1" applyAlignment="1" applyProtection="1">
      <alignment horizontal="center" vertical="center" wrapText="1"/>
    </xf>
    <xf numFmtId="0" fontId="33" fillId="7" borderId="0" xfId="57" applyFont="1" applyFill="1" applyBorder="1" applyAlignment="1" applyProtection="1">
      <alignment horizontal="center"/>
    </xf>
    <xf numFmtId="0" fontId="33" fillId="0" borderId="0" xfId="57" applyFont="1" applyAlignment="1" applyProtection="1">
      <alignment horizontal="center" vertical="center"/>
    </xf>
    <xf numFmtId="0" fontId="33" fillId="7" borderId="0" xfId="57" applyFont="1" applyFill="1" applyBorder="1" applyAlignment="1" applyProtection="1">
      <alignment horizontal="center" vertical="center"/>
    </xf>
    <xf numFmtId="49" fontId="31" fillId="0" borderId="6" xfId="0" applyFont="1" applyBorder="1" applyAlignment="1">
      <alignment vertical="top" wrapText="1"/>
    </xf>
    <xf numFmtId="0" fontId="0" fillId="7" borderId="0" xfId="60" applyNumberFormat="1" applyFont="1" applyFill="1" applyBorder="1" applyAlignment="1" applyProtection="1">
      <alignment horizontal="right" vertical="center" wrapText="1" indent="1"/>
    </xf>
    <xf numFmtId="0" fontId="0" fillId="0" borderId="6" xfId="40" applyFont="1" applyBorder="1" applyAlignment="1" applyProtection="1">
      <alignment horizontal="justify" vertical="top" wrapText="1"/>
    </xf>
    <xf numFmtId="0" fontId="2" fillId="0" borderId="0" xfId="43" applyProtection="1"/>
    <xf numFmtId="0" fontId="45" fillId="0" borderId="0" xfId="60" applyFont="1" applyAlignment="1" applyProtection="1">
      <alignment horizontal="center" vertical="center" wrapText="1"/>
    </xf>
    <xf numFmtId="49" fontId="23" fillId="7" borderId="7" xfId="50" applyFont="1" applyFill="1" applyBorder="1" applyAlignment="1" applyProtection="1">
      <alignment vertical="center" wrapText="1"/>
    </xf>
    <xf numFmtId="49" fontId="20" fillId="7" borderId="8" xfId="50" applyFont="1" applyFill="1" applyBorder="1" applyAlignment="1">
      <alignment horizontal="left" vertical="center" wrapText="1"/>
    </xf>
    <xf numFmtId="49" fontId="20" fillId="7" borderId="9" xfId="50" applyFont="1" applyFill="1" applyBorder="1" applyAlignment="1">
      <alignment horizontal="left" vertical="center" wrapText="1"/>
    </xf>
    <xf numFmtId="49" fontId="23" fillId="7" borderId="10" xfId="50" applyFont="1" applyFill="1" applyBorder="1" applyAlignment="1" applyProtection="1">
      <alignment vertical="center" wrapText="1"/>
    </xf>
    <xf numFmtId="49" fontId="14" fillId="7" borderId="0" xfId="50" applyFont="1" applyFill="1" applyBorder="1" applyAlignment="1">
      <alignment wrapText="1"/>
    </xf>
    <xf numFmtId="49" fontId="14" fillId="7" borderId="11" xfId="50" applyFont="1" applyFill="1" applyBorder="1" applyAlignment="1">
      <alignment wrapText="1"/>
    </xf>
    <xf numFmtId="49" fontId="12" fillId="7" borderId="0" xfId="33" applyNumberFormat="1" applyFont="1" applyFill="1" applyBorder="1" applyAlignment="1" applyProtection="1">
      <alignment horizontal="left" wrapText="1"/>
    </xf>
    <xf numFmtId="49" fontId="12" fillId="7" borderId="0" xfId="33" applyNumberFormat="1" applyFont="1" applyFill="1" applyBorder="1" applyAlignment="1" applyProtection="1">
      <alignment wrapText="1"/>
    </xf>
    <xf numFmtId="49" fontId="14" fillId="7" borderId="0" xfId="50" applyFont="1" applyFill="1" applyBorder="1" applyAlignment="1">
      <alignment horizontal="right" wrapText="1"/>
    </xf>
    <xf numFmtId="49" fontId="20" fillId="7" borderId="0" xfId="50" applyFont="1" applyFill="1" applyBorder="1" applyAlignment="1">
      <alignment horizontal="left" vertical="center" wrapText="1"/>
    </xf>
    <xf numFmtId="49" fontId="20" fillId="7" borderId="11" xfId="50" applyFont="1" applyFill="1" applyBorder="1" applyAlignment="1">
      <alignment horizontal="left" vertical="center" wrapText="1"/>
    </xf>
    <xf numFmtId="49" fontId="14" fillId="0" borderId="0" xfId="50" applyFont="1" applyFill="1" applyBorder="1" applyAlignment="1" applyProtection="1">
      <alignment wrapText="1"/>
    </xf>
    <xf numFmtId="0" fontId="18" fillId="0" borderId="0" xfId="23" applyFont="1" applyFill="1" applyBorder="1" applyAlignment="1" applyProtection="1">
      <alignment horizontal="left" vertical="top" wrapText="1"/>
    </xf>
    <xf numFmtId="49" fontId="14" fillId="0" borderId="0" xfId="50" applyFont="1" applyFill="1" applyBorder="1" applyAlignment="1" applyProtection="1">
      <alignment vertical="top" wrapText="1"/>
    </xf>
    <xf numFmtId="0" fontId="18" fillId="0" borderId="0" xfId="23" applyFont="1" applyFill="1" applyBorder="1" applyAlignment="1" applyProtection="1">
      <alignment horizontal="right" vertical="top" wrapText="1"/>
    </xf>
    <xf numFmtId="49" fontId="34" fillId="8" borderId="6" xfId="45" applyNumberFormat="1" applyFont="1" applyFill="1" applyBorder="1" applyAlignment="1" applyProtection="1">
      <alignment horizontal="center" vertical="center" wrapText="1"/>
    </xf>
    <xf numFmtId="49" fontId="34" fillId="2" borderId="6" xfId="45" applyNumberFormat="1" applyFont="1" applyFill="1" applyBorder="1" applyAlignment="1" applyProtection="1">
      <alignment horizontal="center" vertical="center" wrapText="1"/>
    </xf>
    <xf numFmtId="49" fontId="23" fillId="7" borderId="10" xfId="50" applyFont="1" applyFill="1" applyBorder="1" applyAlignment="1" applyProtection="1">
      <alignment horizontal="center" vertical="center" wrapText="1"/>
    </xf>
    <xf numFmtId="49" fontId="34" fillId="11" borderId="6" xfId="45" applyNumberFormat="1" applyFont="1" applyFill="1" applyBorder="1" applyAlignment="1" applyProtection="1">
      <alignment horizontal="center" vertical="center" wrapText="1"/>
    </xf>
    <xf numFmtId="49" fontId="0" fillId="0" borderId="7" xfId="0" applyBorder="1">
      <alignment vertical="top"/>
    </xf>
    <xf numFmtId="49" fontId="0" fillId="0" borderId="9" xfId="0" applyBorder="1">
      <alignment vertical="top"/>
    </xf>
    <xf numFmtId="49" fontId="0" fillId="0" borderId="10" xfId="0" applyBorder="1">
      <alignment vertical="top"/>
    </xf>
    <xf numFmtId="49" fontId="0" fillId="0" borderId="11" xfId="0" applyBorder="1">
      <alignment vertical="top"/>
    </xf>
    <xf numFmtId="49" fontId="45" fillId="0" borderId="0" xfId="0" applyFont="1">
      <alignment vertical="top"/>
    </xf>
    <xf numFmtId="0" fontId="34" fillId="7" borderId="0" xfId="50" applyNumberFormat="1" applyFont="1" applyFill="1" applyBorder="1" applyAlignment="1">
      <alignment horizontal="justify" vertical="center" wrapText="1"/>
    </xf>
    <xf numFmtId="49" fontId="0" fillId="11" borderId="5" xfId="61" applyNumberFormat="1" applyFont="1" applyFill="1" applyBorder="1" applyAlignment="1" applyProtection="1">
      <alignment horizontal="center" vertical="center" wrapText="1"/>
      <protection locked="0"/>
    </xf>
    <xf numFmtId="0" fontId="0" fillId="7" borderId="0" xfId="60" applyFont="1" applyFill="1" applyBorder="1" applyAlignment="1" applyProtection="1">
      <alignment horizontal="right" vertical="center" wrapText="1" indent="1"/>
    </xf>
    <xf numFmtId="49" fontId="6" fillId="0" borderId="0" xfId="0" applyNumberFormat="1" applyFont="1" applyProtection="1">
      <alignment vertical="top"/>
    </xf>
    <xf numFmtId="0" fontId="8" fillId="7" borderId="0" xfId="62" applyFont="1" applyFill="1" applyBorder="1" applyAlignment="1" applyProtection="1">
      <alignment horizontal="center" vertical="center" wrapText="1"/>
    </xf>
    <xf numFmtId="0" fontId="6" fillId="7" borderId="0" xfId="62" applyFont="1" applyFill="1" applyBorder="1" applyAlignment="1" applyProtection="1">
      <alignment horizontal="center" vertical="center" wrapText="1"/>
    </xf>
    <xf numFmtId="49" fontId="32" fillId="0" borderId="0" xfId="0" applyFont="1" applyBorder="1">
      <alignment vertical="top"/>
    </xf>
    <xf numFmtId="0" fontId="32" fillId="7" borderId="0" xfId="62" applyFont="1" applyFill="1" applyBorder="1" applyAlignment="1" applyProtection="1">
      <alignment vertical="center" wrapText="1"/>
    </xf>
    <xf numFmtId="0" fontId="32" fillId="0" borderId="0" xfId="62" applyFont="1" applyFill="1" applyAlignment="1" applyProtection="1">
      <alignment vertical="center" wrapText="1"/>
    </xf>
    <xf numFmtId="0" fontId="45" fillId="0" borderId="0" xfId="62" applyFont="1" applyFill="1" applyAlignment="1" applyProtection="1">
      <alignment vertical="center" wrapText="1"/>
    </xf>
    <xf numFmtId="0" fontId="0" fillId="0" borderId="0" xfId="62" applyFont="1" applyFill="1" applyAlignment="1" applyProtection="1">
      <alignment vertical="center" wrapText="1"/>
    </xf>
    <xf numFmtId="0" fontId="45" fillId="0" borderId="0" xfId="60" applyFont="1" applyFill="1" applyAlignment="1" applyProtection="1">
      <alignment horizontal="left" vertical="center" wrapText="1"/>
    </xf>
    <xf numFmtId="0" fontId="45" fillId="0" borderId="0" xfId="60" applyFont="1" applyFill="1" applyBorder="1" applyAlignment="1" applyProtection="1">
      <alignment horizontal="left" vertical="center" wrapText="1"/>
    </xf>
    <xf numFmtId="49" fontId="45" fillId="0" borderId="0" xfId="60" applyNumberFormat="1" applyFont="1" applyFill="1" applyBorder="1" applyAlignment="1" applyProtection="1">
      <alignment horizontal="left" vertical="center" wrapText="1"/>
    </xf>
    <xf numFmtId="0" fontId="0" fillId="0" borderId="0" xfId="0" applyNumberFormat="1" applyBorder="1">
      <alignment vertical="top"/>
    </xf>
    <xf numFmtId="49" fontId="34" fillId="9" borderId="6" xfId="45" applyNumberFormat="1" applyFont="1" applyFill="1" applyBorder="1" applyAlignment="1" applyProtection="1">
      <alignment horizontal="center" vertical="center" wrapText="1"/>
    </xf>
    <xf numFmtId="49" fontId="0" fillId="0" borderId="0" xfId="0" applyAlignment="1">
      <alignment horizontal="left" vertical="top"/>
    </xf>
    <xf numFmtId="49" fontId="6" fillId="0" borderId="0" xfId="62" applyNumberFormat="1" applyFont="1" applyFill="1" applyAlignment="1" applyProtection="1">
      <alignment vertical="center" wrapText="1"/>
    </xf>
    <xf numFmtId="49" fontId="6" fillId="0" borderId="0" xfId="0" applyNumberFormat="1" applyFont="1">
      <alignment vertical="top"/>
    </xf>
    <xf numFmtId="0" fontId="45" fillId="0" borderId="0" xfId="62" applyFont="1" applyFill="1" applyAlignment="1" applyProtection="1">
      <alignment horizontal="center" vertical="center" wrapText="1"/>
    </xf>
    <xf numFmtId="0" fontId="8" fillId="10" borderId="12" xfId="61" applyFont="1" applyFill="1" applyBorder="1" applyAlignment="1" applyProtection="1">
      <alignment horizontal="center" vertical="center" wrapText="1"/>
    </xf>
    <xf numFmtId="0" fontId="6" fillId="0" borderId="5" xfId="61" applyFont="1" applyBorder="1" applyAlignment="1" applyProtection="1">
      <alignment horizontal="left" vertical="center"/>
    </xf>
    <xf numFmtId="0" fontId="6" fillId="0" borderId="0" xfId="62" applyFont="1" applyFill="1" applyBorder="1" applyAlignment="1" applyProtection="1">
      <alignment vertical="center" wrapText="1"/>
    </xf>
    <xf numFmtId="49" fontId="0" fillId="7" borderId="0" xfId="62" applyNumberFormat="1" applyFont="1" applyFill="1" applyBorder="1" applyAlignment="1" applyProtection="1">
      <alignment horizontal="center" vertical="center" wrapText="1"/>
    </xf>
    <xf numFmtId="0" fontId="0" fillId="0" borderId="0" xfId="0" applyNumberFormat="1" applyAlignment="1">
      <alignment vertical="center"/>
    </xf>
    <xf numFmtId="0" fontId="6" fillId="7" borderId="5" xfId="62" applyFont="1" applyFill="1" applyBorder="1" applyAlignment="1" applyProtection="1">
      <alignment horizontal="center" vertical="center" wrapText="1"/>
    </xf>
    <xf numFmtId="0" fontId="0" fillId="12" borderId="5" xfId="53" applyFont="1" applyFill="1" applyBorder="1" applyAlignment="1" applyProtection="1">
      <alignment horizontal="center" vertical="center" wrapText="1"/>
    </xf>
    <xf numFmtId="0" fontId="0" fillId="12" borderId="5" xfId="55" applyFont="1" applyFill="1" applyBorder="1" applyAlignment="1" applyProtection="1">
      <alignment horizontal="center" vertical="center" wrapText="1"/>
    </xf>
    <xf numFmtId="0" fontId="6" fillId="7" borderId="5" xfId="62" applyNumberFormat="1" applyFont="1" applyFill="1" applyBorder="1" applyAlignment="1" applyProtection="1">
      <alignment horizontal="center" vertical="center" wrapText="1"/>
    </xf>
    <xf numFmtId="4" fontId="6" fillId="7" borderId="5" xfId="31" applyNumberFormat="1" applyFont="1" applyFill="1" applyBorder="1" applyAlignment="1" applyProtection="1">
      <alignment horizontal="right" vertical="center" wrapText="1"/>
    </xf>
    <xf numFmtId="49" fontId="6" fillId="11" borderId="5" xfId="61" applyNumberFormat="1" applyFont="1" applyFill="1" applyBorder="1" applyAlignment="1" applyProtection="1">
      <alignment horizontal="center" vertical="center" wrapText="1"/>
      <protection locked="0"/>
    </xf>
    <xf numFmtId="49" fontId="6" fillId="9" borderId="5" xfId="31" applyNumberFormat="1" applyFont="1" applyFill="1" applyBorder="1" applyAlignment="1" applyProtection="1">
      <alignment horizontal="left" vertical="center" wrapText="1"/>
      <protection locked="0"/>
    </xf>
    <xf numFmtId="49" fontId="6" fillId="2" borderId="5" xfId="62" applyNumberFormat="1" applyFont="1" applyFill="1" applyBorder="1" applyAlignment="1" applyProtection="1">
      <alignment horizontal="left" vertical="center" wrapText="1"/>
      <protection locked="0"/>
    </xf>
    <xf numFmtId="49" fontId="28" fillId="13" borderId="13" xfId="0" applyFont="1" applyFill="1" applyBorder="1" applyAlignment="1" applyProtection="1">
      <alignment horizontal="center" vertical="center"/>
    </xf>
    <xf numFmtId="49" fontId="6" fillId="7" borderId="5" xfId="62" applyNumberFormat="1" applyFont="1" applyFill="1" applyBorder="1" applyAlignment="1" applyProtection="1">
      <alignment horizontal="center" vertical="center" wrapText="1"/>
    </xf>
    <xf numFmtId="0" fontId="6" fillId="9" borderId="5" xfId="62" applyNumberFormat="1" applyFont="1" applyFill="1" applyBorder="1" applyAlignment="1" applyProtection="1">
      <alignment horizontal="center" vertical="center" wrapText="1"/>
      <protection locked="0"/>
    </xf>
    <xf numFmtId="49" fontId="40" fillId="13" borderId="14" xfId="0" applyFont="1" applyFill="1" applyBorder="1" applyAlignment="1" applyProtection="1">
      <alignment horizontal="left" vertical="center"/>
    </xf>
    <xf numFmtId="0" fontId="0" fillId="0" borderId="5" xfId="36" applyFont="1" applyFill="1" applyBorder="1" applyAlignment="1" applyProtection="1">
      <alignment horizontal="center" vertical="center" wrapText="1"/>
    </xf>
    <xf numFmtId="0" fontId="6" fillId="13" borderId="13" xfId="62" applyFont="1" applyFill="1" applyBorder="1" applyAlignment="1" applyProtection="1">
      <alignment vertical="center" wrapText="1"/>
    </xf>
    <xf numFmtId="0" fontId="6" fillId="0" borderId="5" xfId="55" applyFont="1" applyFill="1" applyBorder="1" applyAlignment="1" applyProtection="1">
      <alignment horizontal="center" vertical="center" wrapText="1"/>
    </xf>
    <xf numFmtId="0" fontId="6" fillId="0" borderId="5" xfId="57" applyFont="1" applyFill="1" applyBorder="1" applyAlignment="1" applyProtection="1">
      <alignment horizontal="center" vertical="center" wrapText="1"/>
    </xf>
    <xf numFmtId="0" fontId="6" fillId="0" borderId="0" xfId="55" applyFont="1" applyFill="1" applyBorder="1" applyAlignment="1" applyProtection="1">
      <alignment horizontal="left" vertical="center" wrapText="1"/>
    </xf>
    <xf numFmtId="0" fontId="40" fillId="13" borderId="13" xfId="0" applyNumberFormat="1" applyFont="1" applyFill="1" applyBorder="1" applyAlignment="1" applyProtection="1">
      <alignment horizontal="left" vertical="center"/>
    </xf>
    <xf numFmtId="0" fontId="40" fillId="13" borderId="15" xfId="0" applyNumberFormat="1" applyFont="1" applyFill="1" applyBorder="1" applyAlignment="1" applyProtection="1">
      <alignment horizontal="left" vertical="center"/>
    </xf>
    <xf numFmtId="0" fontId="40" fillId="13" borderId="14" xfId="0" applyNumberFormat="1" applyFont="1" applyFill="1" applyBorder="1" applyAlignment="1" applyProtection="1">
      <alignment horizontal="left" vertical="center"/>
    </xf>
    <xf numFmtId="0" fontId="46" fillId="0" borderId="0" xfId="0" applyNumberFormat="1" applyFont="1" applyAlignment="1">
      <alignment vertical="center"/>
    </xf>
    <xf numFmtId="49" fontId="6" fillId="11" borderId="16" xfId="61" applyNumberFormat="1" applyFont="1" applyFill="1" applyBorder="1" applyAlignment="1" applyProtection="1">
      <alignment horizontal="center" vertical="center" wrapText="1"/>
    </xf>
    <xf numFmtId="49" fontId="6" fillId="0" borderId="5" xfId="61" applyNumberFormat="1" applyFont="1" applyFill="1" applyBorder="1" applyAlignment="1" applyProtection="1">
      <alignment horizontal="center" vertical="center" wrapText="1"/>
    </xf>
    <xf numFmtId="49" fontId="0" fillId="0" borderId="17" xfId="0" applyBorder="1">
      <alignment vertical="top"/>
    </xf>
    <xf numFmtId="0" fontId="6" fillId="7" borderId="5" xfId="57" applyFont="1" applyFill="1" applyBorder="1" applyAlignment="1" applyProtection="1">
      <alignment horizontal="center" vertical="center"/>
    </xf>
    <xf numFmtId="49" fontId="6" fillId="2" borderId="5" xfId="57" applyNumberFormat="1" applyFont="1" applyFill="1" applyBorder="1" applyAlignment="1" applyProtection="1">
      <alignment horizontal="left" vertical="center" wrapText="1"/>
      <protection locked="0"/>
    </xf>
    <xf numFmtId="0" fontId="11" fillId="0" borderId="0" xfId="62" applyFont="1" applyFill="1" applyAlignment="1" applyProtection="1">
      <alignment vertical="center" wrapText="1"/>
    </xf>
    <xf numFmtId="0" fontId="41" fillId="0" borderId="0" xfId="62" applyFont="1" applyFill="1" applyAlignment="1" applyProtection="1">
      <alignment vertical="center" wrapText="1"/>
    </xf>
    <xf numFmtId="49" fontId="6" fillId="0" borderId="0" xfId="48">
      <alignment vertical="top"/>
    </xf>
    <xf numFmtId="49" fontId="11" fillId="0" borderId="0" xfId="48" applyFont="1" applyBorder="1" applyProtection="1">
      <alignment vertical="top"/>
    </xf>
    <xf numFmtId="49" fontId="6" fillId="0" borderId="0" xfId="48" applyFont="1" applyBorder="1" applyProtection="1">
      <alignment vertical="top"/>
    </xf>
    <xf numFmtId="49" fontId="33" fillId="0" borderId="0" xfId="48" applyFont="1" applyBorder="1" applyAlignment="1" applyProtection="1">
      <alignment horizontal="center" vertical="center"/>
    </xf>
    <xf numFmtId="49" fontId="6" fillId="0" borderId="0" xfId="48" applyBorder="1" applyProtection="1">
      <alignment vertical="top"/>
    </xf>
    <xf numFmtId="0" fontId="6" fillId="7" borderId="0" xfId="48" applyNumberFormat="1" applyFont="1" applyFill="1" applyBorder="1" applyAlignment="1" applyProtection="1"/>
    <xf numFmtId="0" fontId="42" fillId="7" borderId="0" xfId="48" applyNumberFormat="1" applyFont="1" applyFill="1" applyBorder="1" applyAlignment="1" applyProtection="1">
      <alignment horizontal="center" vertical="center" wrapText="1"/>
    </xf>
    <xf numFmtId="0" fontId="11" fillId="7" borderId="0" xfId="48" applyNumberFormat="1" applyFont="1" applyFill="1" applyBorder="1" applyAlignment="1" applyProtection="1"/>
    <xf numFmtId="49" fontId="6" fillId="0" borderId="0" xfId="48" applyFont="1">
      <alignment vertical="top"/>
    </xf>
    <xf numFmtId="49" fontId="33" fillId="0" borderId="0" xfId="48" applyFont="1" applyAlignment="1">
      <alignment horizontal="center" vertical="center" wrapText="1"/>
    </xf>
    <xf numFmtId="0" fontId="6" fillId="7" borderId="5" xfId="56" applyNumberFormat="1" applyFont="1" applyFill="1" applyBorder="1" applyAlignment="1" applyProtection="1">
      <alignment horizontal="center" vertical="center" wrapText="1"/>
    </xf>
    <xf numFmtId="49" fontId="6" fillId="0" borderId="5" xfId="56" applyNumberFormat="1" applyFont="1" applyFill="1" applyBorder="1" applyAlignment="1" applyProtection="1">
      <alignment horizontal="center" vertical="center" wrapText="1"/>
    </xf>
    <xf numFmtId="49" fontId="43" fillId="13" borderId="15" xfId="48" applyFont="1" applyFill="1" applyBorder="1" applyAlignment="1" applyProtection="1">
      <alignment horizontal="center" vertical="top"/>
    </xf>
    <xf numFmtId="49" fontId="40" fillId="13" borderId="15" xfId="48" applyFont="1" applyFill="1" applyBorder="1" applyAlignment="1" applyProtection="1">
      <alignment horizontal="left" vertical="center"/>
    </xf>
    <xf numFmtId="49" fontId="6" fillId="0" borderId="0" xfId="0" applyNumberFormat="1" applyFont="1" applyAlignment="1" applyProtection="1">
      <alignment horizontal="center" vertical="top"/>
    </xf>
    <xf numFmtId="49" fontId="37" fillId="0" borderId="0" xfId="0" applyFont="1">
      <alignment vertical="top"/>
    </xf>
    <xf numFmtId="0" fontId="37" fillId="0" borderId="5" xfId="59" applyFont="1" applyFill="1" applyBorder="1" applyAlignment="1" applyProtection="1">
      <alignment vertical="center" wrapText="1"/>
    </xf>
    <xf numFmtId="0" fontId="37" fillId="0" borderId="13" xfId="59" applyFont="1" applyFill="1" applyBorder="1" applyAlignment="1" applyProtection="1">
      <alignment vertical="center" wrapText="1"/>
    </xf>
    <xf numFmtId="49" fontId="37" fillId="0" borderId="0" xfId="0" applyFont="1" applyAlignment="1">
      <alignment vertical="top" wrapText="1"/>
    </xf>
    <xf numFmtId="49" fontId="6" fillId="0" borderId="5" xfId="0" applyNumberFormat="1" applyFont="1" applyBorder="1" applyProtection="1">
      <alignment vertical="top"/>
    </xf>
    <xf numFmtId="0" fontId="37" fillId="0" borderId="0" xfId="59" applyFont="1" applyFill="1" applyBorder="1" applyAlignment="1" applyProtection="1">
      <alignment vertical="center" wrapText="1"/>
    </xf>
    <xf numFmtId="49" fontId="37" fillId="0" borderId="5" xfId="0" applyNumberFormat="1" applyFont="1" applyBorder="1" applyProtection="1">
      <alignment vertical="top"/>
    </xf>
    <xf numFmtId="0" fontId="37" fillId="0" borderId="5" xfId="61" applyFont="1" applyBorder="1" applyAlignment="1" applyProtection="1">
      <alignment horizontal="left" vertical="center"/>
    </xf>
    <xf numFmtId="0" fontId="8" fillId="10" borderId="0" xfId="62" applyFont="1" applyFill="1" applyAlignment="1" applyProtection="1">
      <alignment horizontal="center" vertical="center" wrapText="1"/>
    </xf>
    <xf numFmtId="0" fontId="37" fillId="0" borderId="14" xfId="59" applyFont="1" applyFill="1" applyBorder="1" applyAlignment="1" applyProtection="1">
      <alignment vertical="center" wrapText="1"/>
    </xf>
    <xf numFmtId="49" fontId="28" fillId="13" borderId="15" xfId="0" applyFont="1" applyFill="1" applyBorder="1" applyAlignment="1" applyProtection="1">
      <alignment horizontal="left" vertical="center"/>
    </xf>
    <xf numFmtId="49" fontId="6" fillId="13" borderId="17" xfId="61" applyNumberFormat="1" applyFont="1" applyFill="1" applyBorder="1" applyAlignment="1" applyProtection="1">
      <alignment horizontal="center" vertical="center" wrapText="1"/>
    </xf>
    <xf numFmtId="0" fontId="6" fillId="7" borderId="5" xfId="62" applyNumberFormat="1" applyFont="1" applyFill="1" applyBorder="1" applyAlignment="1" applyProtection="1">
      <alignment horizontal="left" vertical="center" wrapText="1" indent="1"/>
    </xf>
    <xf numFmtId="0" fontId="6" fillId="7" borderId="5" xfId="62" applyNumberFormat="1" applyFont="1" applyFill="1" applyBorder="1" applyAlignment="1" applyProtection="1">
      <alignment horizontal="left" vertical="center" wrapText="1" indent="2"/>
    </xf>
    <xf numFmtId="0" fontId="6" fillId="7" borderId="5" xfId="62" applyNumberFormat="1" applyFont="1" applyFill="1" applyBorder="1" applyAlignment="1" applyProtection="1">
      <alignment horizontal="left" vertical="center" wrapText="1" indent="3"/>
    </xf>
    <xf numFmtId="49" fontId="40" fillId="13" borderId="15" xfId="0" applyFont="1" applyFill="1" applyBorder="1" applyAlignment="1" applyProtection="1">
      <alignment horizontal="left" vertical="center" indent="2"/>
    </xf>
    <xf numFmtId="49" fontId="40" fillId="13" borderId="15" xfId="0" applyFont="1" applyFill="1" applyBorder="1" applyAlignment="1" applyProtection="1">
      <alignment horizontal="left" vertical="center" indent="3"/>
    </xf>
    <xf numFmtId="49" fontId="40" fillId="13" borderId="15" xfId="0" applyFont="1" applyFill="1" applyBorder="1" applyAlignment="1" applyProtection="1">
      <alignment horizontal="left" vertical="center" indent="4"/>
    </xf>
    <xf numFmtId="0" fontId="47" fillId="0" borderId="0" xfId="55" applyFont="1" applyFill="1" applyBorder="1" applyAlignment="1" applyProtection="1">
      <alignment horizontal="center" vertical="center" wrapText="1"/>
    </xf>
    <xf numFmtId="0" fontId="6" fillId="0" borderId="0" xfId="55" applyFont="1" applyFill="1" applyBorder="1" applyAlignment="1" applyProtection="1">
      <alignment vertical="center" wrapText="1"/>
    </xf>
    <xf numFmtId="49" fontId="6" fillId="0" borderId="0" xfId="61" applyNumberFormat="1" applyFont="1" applyFill="1" applyBorder="1" applyAlignment="1" applyProtection="1">
      <alignment horizontal="center" vertical="center" wrapText="1"/>
    </xf>
    <xf numFmtId="0" fontId="46" fillId="0" borderId="0" xfId="0" applyNumberFormat="1" applyFont="1" applyBorder="1" applyAlignment="1">
      <alignment vertical="center"/>
    </xf>
    <xf numFmtId="0" fontId="6" fillId="7" borderId="13" xfId="62" applyNumberFormat="1" applyFont="1" applyFill="1" applyBorder="1" applyAlignment="1" applyProtection="1">
      <alignment horizontal="left" vertical="center" wrapText="1" indent="3"/>
    </xf>
    <xf numFmtId="49" fontId="6" fillId="7" borderId="5" xfId="62" applyNumberFormat="1" applyFont="1" applyFill="1" applyBorder="1" applyAlignment="1" applyProtection="1">
      <alignment horizontal="left" vertical="center" wrapText="1"/>
    </xf>
    <xf numFmtId="49" fontId="6" fillId="13" borderId="5" xfId="62" applyNumberFormat="1" applyFont="1" applyFill="1" applyBorder="1" applyAlignment="1" applyProtection="1">
      <alignment horizontal="left" vertical="center" wrapText="1"/>
    </xf>
    <xf numFmtId="0" fontId="6" fillId="7" borderId="5" xfId="62" applyNumberFormat="1" applyFont="1" applyFill="1" applyBorder="1" applyAlignment="1" applyProtection="1">
      <alignment horizontal="left" vertical="center" wrapText="1" indent="4"/>
    </xf>
    <xf numFmtId="0" fontId="6" fillId="7" borderId="5" xfId="62" applyNumberFormat="1" applyFont="1" applyFill="1" applyBorder="1" applyAlignment="1" applyProtection="1">
      <alignment horizontal="left" vertical="center" wrapText="1" indent="5"/>
    </xf>
    <xf numFmtId="0" fontId="6" fillId="9" borderId="5" xfId="62" applyNumberFormat="1" applyFont="1" applyFill="1" applyBorder="1" applyAlignment="1" applyProtection="1">
      <alignment horizontal="left" vertical="center" wrapText="1" indent="6"/>
      <protection locked="0"/>
    </xf>
    <xf numFmtId="49" fontId="40" fillId="13" borderId="15" xfId="0" applyFont="1" applyFill="1" applyBorder="1" applyAlignment="1" applyProtection="1">
      <alignment horizontal="left" vertical="center" indent="5"/>
    </xf>
    <xf numFmtId="49" fontId="40" fillId="13" borderId="15" xfId="0" applyFont="1" applyFill="1" applyBorder="1" applyAlignment="1" applyProtection="1">
      <alignment horizontal="left" vertical="center" indent="6"/>
    </xf>
    <xf numFmtId="49" fontId="40" fillId="13" borderId="15" xfId="0" applyFont="1" applyFill="1" applyBorder="1" applyAlignment="1" applyProtection="1">
      <alignment horizontal="left" vertical="center" indent="1"/>
    </xf>
    <xf numFmtId="0" fontId="6" fillId="0" borderId="0" xfId="62" applyFont="1" applyFill="1" applyAlignment="1" applyProtection="1">
      <alignment horizontal="center" vertical="center" wrapText="1"/>
    </xf>
    <xf numFmtId="49" fontId="6" fillId="0" borderId="0" xfId="0" applyNumberFormat="1" applyFont="1" applyAlignment="1">
      <alignment vertical="center"/>
    </xf>
    <xf numFmtId="49" fontId="6" fillId="0" borderId="0" xfId="0" applyFont="1">
      <alignment vertical="top"/>
    </xf>
    <xf numFmtId="0" fontId="41" fillId="7" borderId="0" xfId="62" applyFont="1" applyFill="1" applyBorder="1" applyAlignment="1" applyProtection="1">
      <alignment horizontal="center" vertical="center" wrapText="1"/>
    </xf>
    <xf numFmtId="49" fontId="6" fillId="0" borderId="0" xfId="0" applyFont="1" applyAlignment="1">
      <alignment vertical="top"/>
    </xf>
    <xf numFmtId="49" fontId="0" fillId="10" borderId="0" xfId="0" applyFill="1" applyBorder="1" applyProtection="1">
      <alignment vertical="top"/>
    </xf>
    <xf numFmtId="0" fontId="0" fillId="0" borderId="0" xfId="0" applyNumberFormat="1" applyBorder="1" applyAlignment="1">
      <alignment vertical="center"/>
    </xf>
    <xf numFmtId="0" fontId="6" fillId="0" borderId="5" xfId="62" applyFont="1" applyFill="1" applyBorder="1" applyAlignment="1" applyProtection="1">
      <alignment vertical="center" wrapText="1"/>
    </xf>
    <xf numFmtId="49" fontId="6" fillId="13" borderId="14" xfId="61" applyNumberFormat="1" applyFont="1" applyFill="1" applyBorder="1" applyAlignment="1" applyProtection="1">
      <alignment horizontal="center" vertical="center" wrapText="1"/>
    </xf>
    <xf numFmtId="49" fontId="6" fillId="13" borderId="18" xfId="61" applyNumberFormat="1" applyFont="1" applyFill="1" applyBorder="1" applyAlignment="1" applyProtection="1">
      <alignment horizontal="center" vertical="center" wrapText="1"/>
    </xf>
    <xf numFmtId="49" fontId="6" fillId="2" borderId="5" xfId="62" applyNumberFormat="1" applyFont="1" applyFill="1" applyBorder="1" applyAlignment="1" applyProtection="1">
      <alignment vertical="center" wrapText="1"/>
      <protection locked="0"/>
    </xf>
    <xf numFmtId="0" fontId="6" fillId="0" borderId="14" xfId="59" applyFont="1" applyFill="1" applyBorder="1" applyAlignment="1" applyProtection="1">
      <alignment vertical="center" wrapText="1"/>
    </xf>
    <xf numFmtId="49" fontId="6" fillId="0" borderId="5" xfId="62" applyNumberFormat="1" applyFont="1" applyFill="1" applyBorder="1" applyAlignment="1" applyProtection="1">
      <alignment vertical="center" wrapText="1"/>
    </xf>
    <xf numFmtId="0" fontId="6" fillId="0" borderId="5" xfId="62" applyNumberFormat="1" applyFont="1" applyFill="1" applyBorder="1" applyAlignment="1" applyProtection="1">
      <alignment horizontal="left" vertical="center" wrapText="1" indent="4"/>
    </xf>
    <xf numFmtId="4" fontId="6" fillId="0" borderId="5" xfId="31" applyNumberFormat="1" applyFont="1" applyFill="1" applyBorder="1" applyAlignment="1" applyProtection="1">
      <alignment horizontal="right" vertical="center" wrapText="1"/>
    </xf>
    <xf numFmtId="0" fontId="19" fillId="10" borderId="0" xfId="62" applyFont="1" applyFill="1" applyAlignment="1" applyProtection="1">
      <alignment horizontal="center" vertical="center" wrapText="1"/>
    </xf>
    <xf numFmtId="49" fontId="6" fillId="13" borderId="13" xfId="62" applyNumberFormat="1" applyFont="1" applyFill="1" applyBorder="1" applyAlignment="1" applyProtection="1">
      <alignment horizontal="left" vertical="center" wrapText="1"/>
    </xf>
    <xf numFmtId="49" fontId="6" fillId="9" borderId="5" xfId="62" applyNumberFormat="1" applyFont="1" applyFill="1" applyBorder="1" applyAlignment="1" applyProtection="1">
      <alignment horizontal="left" vertical="center" wrapText="1" indent="7"/>
      <protection locked="0"/>
    </xf>
    <xf numFmtId="49" fontId="6" fillId="13" borderId="19" xfId="62" applyNumberFormat="1" applyFont="1" applyFill="1" applyBorder="1" applyAlignment="1" applyProtection="1">
      <alignment horizontal="left" vertical="center" wrapText="1"/>
    </xf>
    <xf numFmtId="49" fontId="37" fillId="13" borderId="15" xfId="61" applyNumberFormat="1" applyFont="1" applyFill="1" applyBorder="1" applyAlignment="1" applyProtection="1">
      <alignment horizontal="center" vertical="center" wrapText="1"/>
    </xf>
    <xf numFmtId="49" fontId="6" fillId="13" borderId="15" xfId="61" applyNumberFormat="1" applyFont="1" applyFill="1" applyBorder="1" applyAlignment="1" applyProtection="1">
      <alignment horizontal="center" vertical="center" wrapText="1"/>
    </xf>
    <xf numFmtId="49" fontId="28" fillId="13" borderId="19" xfId="0" applyFont="1" applyFill="1" applyBorder="1" applyAlignment="1" applyProtection="1">
      <alignment horizontal="center" vertical="center"/>
    </xf>
    <xf numFmtId="0" fontId="6" fillId="0" borderId="0" xfId="62" applyFont="1" applyFill="1" applyBorder="1" applyAlignment="1" applyProtection="1">
      <alignment horizontal="center" vertical="center" wrapText="1"/>
    </xf>
    <xf numFmtId="49" fontId="6" fillId="0" borderId="0" xfId="0" applyFont="1" applyBorder="1">
      <alignment vertical="top"/>
    </xf>
    <xf numFmtId="49" fontId="6" fillId="0" borderId="0" xfId="0" applyFont="1" applyBorder="1" applyAlignment="1">
      <alignment vertical="top"/>
    </xf>
    <xf numFmtId="0" fontId="6" fillId="0" borderId="20" xfId="62" applyFont="1" applyFill="1" applyBorder="1" applyAlignment="1" applyProtection="1">
      <alignment vertical="center" wrapText="1"/>
    </xf>
    <xf numFmtId="0" fontId="6" fillId="0" borderId="29" xfId="55" applyFont="1" applyFill="1" applyBorder="1" applyAlignment="1" applyProtection="1">
      <alignment vertical="center" wrapText="1"/>
    </xf>
    <xf numFmtId="0" fontId="6" fillId="0" borderId="29" xfId="62" applyNumberFormat="1" applyFont="1" applyFill="1" applyBorder="1" applyAlignment="1" applyProtection="1">
      <alignment horizontal="left" vertical="center" wrapText="1" indent="6"/>
    </xf>
    <xf numFmtId="0" fontId="0" fillId="0" borderId="0" xfId="60" applyFont="1" applyFill="1" applyBorder="1" applyAlignment="1" applyProtection="1">
      <alignment horizontal="center" vertical="center" wrapText="1"/>
    </xf>
    <xf numFmtId="49" fontId="6" fillId="0" borderId="0" xfId="60" applyNumberFormat="1" applyFont="1" applyFill="1" applyBorder="1" applyAlignment="1" applyProtection="1">
      <alignment horizontal="center" vertical="center" wrapText="1"/>
    </xf>
    <xf numFmtId="49" fontId="6" fillId="7" borderId="13" xfId="62" applyNumberFormat="1" applyFont="1" applyFill="1" applyBorder="1" applyAlignment="1" applyProtection="1">
      <alignment horizontal="left" vertical="center" wrapText="1"/>
    </xf>
    <xf numFmtId="0" fontId="6" fillId="0" borderId="30" xfId="55" applyFont="1" applyFill="1" applyBorder="1" applyAlignment="1" applyProtection="1">
      <alignment vertical="center" wrapText="1"/>
    </xf>
    <xf numFmtId="49" fontId="40" fillId="13" borderId="15" xfId="0" applyFont="1" applyFill="1" applyBorder="1" applyAlignment="1" applyProtection="1">
      <alignment horizontal="left" vertical="center"/>
    </xf>
    <xf numFmtId="0" fontId="6" fillId="0" borderId="0" xfId="55" applyFont="1" applyFill="1" applyBorder="1" applyAlignment="1" applyProtection="1">
      <alignment horizontal="right" vertical="center" wrapText="1"/>
    </xf>
    <xf numFmtId="49" fontId="6" fillId="0" borderId="0" xfId="61" applyNumberFormat="1" applyFont="1" applyFill="1" applyBorder="1" applyAlignment="1" applyProtection="1">
      <alignment vertical="center" wrapText="1"/>
    </xf>
    <xf numFmtId="49" fontId="0" fillId="0" borderId="0" xfId="62" applyNumberFormat="1" applyFont="1" applyFill="1" applyAlignment="1" applyProtection="1">
      <alignment vertical="center" wrapText="1"/>
    </xf>
    <xf numFmtId="49" fontId="0" fillId="0" borderId="0" xfId="62" applyNumberFormat="1" applyFont="1" applyFill="1" applyAlignment="1" applyProtection="1">
      <alignment vertical="center"/>
    </xf>
    <xf numFmtId="0" fontId="6" fillId="0" borderId="0" xfId="62" applyFont="1" applyFill="1" applyAlignment="1" applyProtection="1">
      <alignment horizontal="right" vertical="top" wrapText="1"/>
    </xf>
    <xf numFmtId="49" fontId="0" fillId="0" borderId="0" xfId="62" applyNumberFormat="1" applyFont="1" applyFill="1" applyAlignment="1" applyProtection="1">
      <alignment horizontal="left" vertical="top"/>
    </xf>
    <xf numFmtId="0" fontId="6" fillId="7" borderId="13" xfId="62" applyNumberFormat="1" applyFont="1" applyFill="1" applyBorder="1" applyAlignment="1" applyProtection="1">
      <alignment horizontal="left" vertical="center" wrapText="1" indent="1"/>
    </xf>
    <xf numFmtId="0" fontId="6" fillId="7" borderId="13" xfId="62" applyNumberFormat="1" applyFont="1" applyFill="1" applyBorder="1" applyAlignment="1" applyProtection="1">
      <alignment horizontal="left" vertical="center" wrapText="1" indent="2"/>
    </xf>
    <xf numFmtId="0" fontId="11" fillId="0" borderId="0" xfId="62" applyFont="1" applyFill="1" applyAlignment="1" applyProtection="1">
      <alignment horizontal="center" vertical="center" wrapText="1"/>
    </xf>
    <xf numFmtId="49" fontId="11" fillId="0" borderId="0" xfId="0" applyFont="1">
      <alignment vertical="top"/>
    </xf>
    <xf numFmtId="0" fontId="33" fillId="7" borderId="0" xfId="57" applyFont="1" applyFill="1" applyBorder="1" applyAlignment="1" applyProtection="1">
      <alignment horizontal="center" vertical="center" wrapText="1"/>
    </xf>
    <xf numFmtId="49" fontId="6" fillId="9" borderId="5" xfId="57" applyNumberFormat="1" applyFont="1" applyFill="1" applyBorder="1" applyAlignment="1" applyProtection="1">
      <alignment horizontal="left" vertical="center" wrapText="1"/>
      <protection locked="0"/>
    </xf>
    <xf numFmtId="49" fontId="9" fillId="0" borderId="0" xfId="48" applyFont="1" applyBorder="1" applyAlignment="1" applyProtection="1">
      <alignment horizontal="right" vertical="top"/>
    </xf>
    <xf numFmtId="49" fontId="9" fillId="0" borderId="0" xfId="48" applyFont="1" applyAlignment="1">
      <alignment vertical="top"/>
    </xf>
    <xf numFmtId="0" fontId="6" fillId="7" borderId="0" xfId="62" applyNumberFormat="1" applyFont="1" applyFill="1" applyBorder="1" applyAlignment="1" applyProtection="1">
      <alignment horizontal="center" vertical="center" wrapText="1"/>
    </xf>
    <xf numFmtId="4" fontId="6" fillId="0" borderId="0" xfId="31" applyNumberFormat="1" applyFont="1" applyFill="1" applyBorder="1" applyAlignment="1" applyProtection="1">
      <alignment horizontal="right" vertical="center" wrapText="1"/>
    </xf>
    <xf numFmtId="0" fontId="6" fillId="0" borderId="0" xfId="62" applyNumberFormat="1" applyFont="1" applyFill="1" applyBorder="1" applyAlignment="1" applyProtection="1">
      <alignment horizontal="center" vertical="center" wrapText="1"/>
    </xf>
    <xf numFmtId="49" fontId="6" fillId="0" borderId="0" xfId="31" applyNumberFormat="1" applyFont="1" applyFill="1" applyBorder="1" applyAlignment="1" applyProtection="1">
      <alignment horizontal="left" vertical="center" wrapText="1"/>
    </xf>
    <xf numFmtId="49" fontId="6" fillId="0" borderId="0" xfId="38">
      <alignment vertical="top"/>
    </xf>
    <xf numFmtId="49" fontId="40" fillId="13" borderId="31" xfId="0" applyFont="1" applyFill="1" applyBorder="1" applyAlignment="1" applyProtection="1">
      <alignment horizontal="left" vertical="center" indent="7"/>
    </xf>
    <xf numFmtId="0" fontId="0" fillId="0" borderId="0" xfId="0" applyNumberFormat="1" applyFill="1" applyAlignment="1" applyProtection="1">
      <alignment vertical="center"/>
    </xf>
    <xf numFmtId="0" fontId="18" fillId="0" borderId="0" xfId="35" applyFont="1" applyFill="1" applyBorder="1" applyAlignment="1" applyProtection="1">
      <alignment vertical="center" wrapText="1"/>
    </xf>
    <xf numFmtId="49" fontId="48" fillId="0" borderId="30" xfId="0" applyFont="1" applyBorder="1" applyAlignment="1">
      <alignment horizontal="justify" vertical="top"/>
    </xf>
    <xf numFmtId="0" fontId="0" fillId="0" borderId="13" xfId="59" applyFont="1" applyFill="1" applyBorder="1" applyAlignment="1" applyProtection="1">
      <alignment vertical="center" wrapText="1"/>
    </xf>
    <xf numFmtId="49" fontId="6" fillId="0" borderId="32" xfId="0" applyNumberFormat="1" applyFont="1" applyBorder="1" applyAlignment="1" applyProtection="1">
      <alignment vertical="center" wrapText="1"/>
    </xf>
    <xf numFmtId="49" fontId="6" fillId="0" borderId="30" xfId="0" applyNumberFormat="1" applyFont="1" applyBorder="1" applyAlignment="1" applyProtection="1">
      <alignment vertical="top" wrapText="1"/>
    </xf>
    <xf numFmtId="49" fontId="6" fillId="0" borderId="32" xfId="0" applyNumberFormat="1" applyFont="1" applyBorder="1" applyAlignment="1" applyProtection="1">
      <alignment vertical="top" wrapText="1"/>
    </xf>
    <xf numFmtId="49" fontId="6" fillId="0" borderId="30" xfId="0" applyNumberFormat="1" applyFont="1" applyBorder="1" applyProtection="1">
      <alignment vertical="top"/>
    </xf>
    <xf numFmtId="0" fontId="0" fillId="0" borderId="14" xfId="59" applyFont="1" applyFill="1" applyBorder="1" applyAlignment="1" applyProtection="1">
      <alignment vertical="center" wrapText="1"/>
    </xf>
    <xf numFmtId="49" fontId="6" fillId="0" borderId="30" xfId="0" applyNumberFormat="1" applyFont="1" applyBorder="1" applyAlignment="1" applyProtection="1">
      <alignment vertical="top"/>
    </xf>
    <xf numFmtId="0" fontId="2" fillId="0" borderId="0" xfId="43"/>
    <xf numFmtId="49" fontId="6" fillId="0" borderId="30" xfId="0" applyNumberFormat="1" applyFont="1" applyBorder="1" applyAlignment="1" applyProtection="1">
      <alignment horizontal="right" vertical="center"/>
    </xf>
    <xf numFmtId="49" fontId="74" fillId="0" borderId="0" xfId="0" applyFont="1">
      <alignment vertical="top"/>
    </xf>
    <xf numFmtId="0" fontId="0" fillId="0" borderId="0" xfId="59" applyFont="1" applyFill="1" applyBorder="1" applyAlignment="1" applyProtection="1">
      <alignment horizontal="right" vertical="center" wrapText="1"/>
    </xf>
    <xf numFmtId="49" fontId="6" fillId="0" borderId="0" xfId="0" applyNumberFormat="1" applyFont="1" applyAlignment="1" applyProtection="1">
      <alignment horizontal="right" vertical="center"/>
    </xf>
    <xf numFmtId="49" fontId="6" fillId="0" borderId="0" xfId="0" applyNumberFormat="1" applyFont="1" applyAlignment="1" applyProtection="1">
      <alignment horizontal="center" vertical="top" wrapText="1"/>
    </xf>
    <xf numFmtId="0" fontId="0" fillId="0" borderId="0" xfId="0" applyNumberFormat="1">
      <alignment vertical="top"/>
    </xf>
    <xf numFmtId="0" fontId="75" fillId="7" borderId="0" xfId="62" applyFont="1" applyFill="1" applyBorder="1" applyAlignment="1" applyProtection="1">
      <alignment vertical="center" wrapText="1"/>
    </xf>
    <xf numFmtId="0" fontId="74" fillId="0" borderId="0" xfId="62" applyFont="1" applyFill="1" applyAlignment="1" applyProtection="1">
      <alignment vertical="center" wrapText="1"/>
    </xf>
    <xf numFmtId="49" fontId="0" fillId="7" borderId="5" xfId="62" applyNumberFormat="1" applyFont="1" applyFill="1" applyBorder="1" applyAlignment="1" applyProtection="1">
      <alignment horizontal="center" vertical="center" wrapText="1"/>
    </xf>
    <xf numFmtId="0" fontId="6" fillId="0" borderId="5" xfId="62" applyFont="1" applyFill="1" applyBorder="1" applyAlignment="1" applyProtection="1">
      <alignment horizontal="center" vertical="center" wrapText="1"/>
    </xf>
    <xf numFmtId="0" fontId="6" fillId="0" borderId="0" xfId="55" applyNumberFormat="1" applyFont="1" applyFill="1" applyBorder="1" applyAlignment="1" applyProtection="1">
      <alignment vertical="center" wrapText="1"/>
    </xf>
    <xf numFmtId="0" fontId="11" fillId="0" borderId="0" xfId="60" applyFont="1" applyFill="1" applyAlignment="1" applyProtection="1">
      <alignment horizontal="left" vertical="center" wrapText="1"/>
    </xf>
    <xf numFmtId="0" fontId="6" fillId="0" borderId="0" xfId="0" applyNumberFormat="1" applyFont="1" applyFill="1" applyBorder="1" applyAlignment="1">
      <alignment vertical="center"/>
    </xf>
    <xf numFmtId="0" fontId="0" fillId="0" borderId="0" xfId="0" applyNumberFormat="1" applyFill="1" applyBorder="1" applyAlignment="1">
      <alignment vertical="center"/>
    </xf>
    <xf numFmtId="49" fontId="6" fillId="0" borderId="0" xfId="48" applyProtection="1">
      <alignment vertical="top"/>
    </xf>
    <xf numFmtId="49" fontId="6" fillId="0" borderId="0" xfId="38" applyProtection="1">
      <alignment vertical="top"/>
    </xf>
    <xf numFmtId="49" fontId="6" fillId="0" borderId="5" xfId="57" applyNumberFormat="1" applyFont="1" applyFill="1" applyBorder="1" applyAlignment="1" applyProtection="1">
      <alignment horizontal="left" vertical="center" wrapText="1"/>
    </xf>
    <xf numFmtId="0" fontId="6" fillId="7" borderId="16" xfId="57" applyFont="1" applyFill="1" applyBorder="1" applyAlignment="1" applyProtection="1">
      <alignment horizontal="center" vertical="center"/>
    </xf>
    <xf numFmtId="49" fontId="6" fillId="13" borderId="15" xfId="62" applyNumberFormat="1" applyFont="1" applyFill="1" applyBorder="1" applyAlignment="1" applyProtection="1">
      <alignment horizontal="left" vertical="center" wrapText="1" indent="4"/>
    </xf>
    <xf numFmtId="4" fontId="0" fillId="13" borderId="15" xfId="0" applyNumberFormat="1" applyFill="1" applyBorder="1" applyAlignment="1" applyProtection="1">
      <alignment horizontal="right" vertical="center"/>
    </xf>
    <xf numFmtId="49" fontId="0" fillId="13" borderId="15" xfId="61" applyNumberFormat="1" applyFont="1" applyFill="1" applyBorder="1" applyAlignment="1" applyProtection="1">
      <alignment horizontal="center" vertical="center" wrapText="1"/>
    </xf>
    <xf numFmtId="49" fontId="40" fillId="13" borderId="13" xfId="0" applyFont="1" applyFill="1" applyBorder="1" applyAlignment="1" applyProtection="1">
      <alignment vertical="center" wrapText="1"/>
    </xf>
    <xf numFmtId="49" fontId="40" fillId="13" borderId="15" xfId="0" applyFont="1" applyFill="1" applyBorder="1" applyAlignment="1" applyProtection="1">
      <alignment vertical="center"/>
    </xf>
    <xf numFmtId="49" fontId="40" fillId="13" borderId="15" xfId="0" applyFont="1" applyFill="1" applyBorder="1" applyAlignment="1" applyProtection="1">
      <alignment vertical="center" wrapText="1"/>
    </xf>
    <xf numFmtId="49" fontId="40" fillId="13" borderId="14" xfId="0" applyFont="1" applyFill="1" applyBorder="1" applyAlignment="1" applyProtection="1">
      <alignment horizontal="left" vertical="center" indent="4"/>
    </xf>
    <xf numFmtId="4" fontId="6" fillId="0" borderId="5" xfId="31" applyNumberFormat="1" applyFont="1" applyFill="1" applyBorder="1" applyAlignment="1" applyProtection="1">
      <alignment vertical="center" wrapText="1"/>
    </xf>
    <xf numFmtId="49" fontId="6" fillId="0" borderId="5" xfId="62" applyNumberFormat="1" applyFont="1" applyFill="1" applyBorder="1" applyAlignment="1" applyProtection="1">
      <alignment horizontal="left" vertical="center" wrapText="1" indent="7"/>
    </xf>
    <xf numFmtId="0" fontId="6" fillId="0" borderId="15" xfId="62" applyNumberFormat="1" applyFont="1" applyFill="1" applyBorder="1" applyAlignment="1" applyProtection="1">
      <alignment vertical="center" wrapText="1"/>
    </xf>
    <xf numFmtId="0" fontId="6" fillId="0" borderId="14" xfId="62" applyNumberFormat="1" applyFont="1" applyFill="1" applyBorder="1" applyAlignment="1" applyProtection="1">
      <alignment vertical="center" wrapText="1"/>
    </xf>
    <xf numFmtId="0" fontId="6" fillId="0" borderId="0" xfId="62" applyNumberFormat="1" applyFont="1" applyFill="1" applyBorder="1" applyAlignment="1" applyProtection="1">
      <alignment horizontal="left" vertical="center" wrapText="1" indent="6"/>
    </xf>
    <xf numFmtId="0" fontId="6" fillId="0" borderId="5" xfId="62" applyNumberFormat="1" applyFont="1" applyFill="1" applyBorder="1" applyAlignment="1" applyProtection="1">
      <alignment horizontal="left" vertical="center" wrapText="1" indent="5"/>
    </xf>
    <xf numFmtId="0" fontId="6" fillId="0" borderId="5" xfId="62" applyNumberFormat="1" applyFont="1" applyFill="1" applyBorder="1" applyAlignment="1" applyProtection="1">
      <alignment horizontal="left" vertical="center" wrapText="1" indent="1"/>
    </xf>
    <xf numFmtId="0" fontId="6" fillId="0" borderId="5" xfId="62" applyNumberFormat="1" applyFont="1" applyFill="1" applyBorder="1" applyAlignment="1" applyProtection="1">
      <alignment horizontal="left" vertical="center" wrapText="1" indent="2"/>
    </xf>
    <xf numFmtId="0" fontId="6" fillId="0" borderId="5" xfId="62" applyNumberFormat="1" applyFont="1" applyFill="1" applyBorder="1" applyAlignment="1" applyProtection="1">
      <alignment horizontal="left" vertical="center" wrapText="1" indent="3"/>
    </xf>
    <xf numFmtId="49" fontId="40" fillId="13" borderId="17" xfId="0" applyFont="1" applyFill="1" applyBorder="1" applyAlignment="1" applyProtection="1">
      <alignment horizontal="left" vertical="center" indent="4"/>
    </xf>
    <xf numFmtId="49" fontId="40" fillId="13" borderId="17" xfId="0" applyFont="1" applyFill="1" applyBorder="1" applyAlignment="1" applyProtection="1">
      <alignment horizontal="left" vertical="center" indent="3"/>
    </xf>
    <xf numFmtId="49" fontId="40" fillId="13" borderId="17" xfId="0" applyFont="1" applyFill="1" applyBorder="1" applyAlignment="1" applyProtection="1">
      <alignment horizontal="left" vertical="center" indent="2"/>
    </xf>
    <xf numFmtId="49" fontId="40" fillId="13" borderId="17" xfId="0" applyFont="1" applyFill="1" applyBorder="1" applyAlignment="1" applyProtection="1">
      <alignment horizontal="left" vertical="center" indent="6"/>
    </xf>
    <xf numFmtId="49" fontId="40" fillId="13" borderId="17" xfId="0" applyFont="1" applyFill="1" applyBorder="1" applyAlignment="1" applyProtection="1">
      <alignment horizontal="left" vertical="center" indent="5"/>
    </xf>
    <xf numFmtId="49" fontId="40" fillId="13" borderId="17" xfId="0" applyFont="1" applyFill="1" applyBorder="1" applyAlignment="1" applyProtection="1">
      <alignment horizontal="left" vertical="center" indent="1"/>
    </xf>
    <xf numFmtId="0" fontId="6" fillId="7" borderId="5" xfId="62" applyFont="1" applyFill="1" applyBorder="1" applyAlignment="1" applyProtection="1">
      <alignment vertical="center" wrapText="1"/>
    </xf>
    <xf numFmtId="0" fontId="18" fillId="0" borderId="0" xfId="63" applyFont="1" applyBorder="1" applyAlignment="1">
      <alignment horizontal="center" vertical="center" wrapText="1"/>
    </xf>
    <xf numFmtId="0" fontId="6" fillId="0" borderId="13" xfId="62" applyNumberFormat="1" applyFont="1" applyFill="1" applyBorder="1" applyAlignment="1" applyProtection="1">
      <alignment vertical="center" wrapText="1"/>
    </xf>
    <xf numFmtId="0" fontId="6" fillId="0" borderId="5" xfId="61" applyNumberFormat="1" applyFont="1" applyFill="1" applyBorder="1" applyAlignment="1" applyProtection="1">
      <alignment vertical="center" wrapText="1"/>
    </xf>
    <xf numFmtId="0" fontId="6" fillId="0" borderId="5" xfId="62" applyNumberFormat="1" applyFont="1" applyFill="1" applyBorder="1" applyAlignment="1" applyProtection="1">
      <alignment vertical="center" wrapText="1"/>
    </xf>
    <xf numFmtId="49" fontId="6" fillId="0" borderId="21" xfId="61" applyNumberFormat="1" applyFont="1" applyFill="1" applyBorder="1" applyAlignment="1" applyProtection="1">
      <alignment horizontal="center" vertical="center" wrapText="1"/>
    </xf>
    <xf numFmtId="0" fontId="6" fillId="0" borderId="0" xfId="61" applyNumberFormat="1" applyFont="1" applyFill="1" applyBorder="1" applyAlignment="1" applyProtection="1">
      <alignment vertical="center" wrapText="1"/>
    </xf>
    <xf numFmtId="49" fontId="6" fillId="13" borderId="5" xfId="61" applyNumberFormat="1" applyFont="1" applyFill="1" applyBorder="1" applyAlignment="1" applyProtection="1">
      <alignment horizontal="center" vertical="center" wrapText="1"/>
    </xf>
    <xf numFmtId="0" fontId="6" fillId="0" borderId="0" xfId="60" applyNumberFormat="1" applyFont="1" applyFill="1" applyAlignment="1" applyProtection="1">
      <alignment horizontal="left" vertical="center" wrapText="1"/>
    </xf>
    <xf numFmtId="0" fontId="6" fillId="0" borderId="0" xfId="60" applyFont="1" applyFill="1" applyAlignment="1" applyProtection="1">
      <alignment horizontal="left" vertical="center" wrapText="1"/>
    </xf>
    <xf numFmtId="14" fontId="6" fillId="7" borderId="0" xfId="60" applyNumberFormat="1" applyFont="1" applyFill="1" applyBorder="1" applyAlignment="1" applyProtection="1">
      <alignment horizontal="left" vertical="center" wrapText="1"/>
    </xf>
    <xf numFmtId="14" fontId="6" fillId="0" borderId="0" xfId="60" applyNumberFormat="1" applyFont="1" applyFill="1" applyAlignment="1" applyProtection="1">
      <alignment horizontal="left" vertical="center" wrapText="1"/>
    </xf>
    <xf numFmtId="0" fontId="6" fillId="0" borderId="0" xfId="60" applyFont="1" applyFill="1" applyBorder="1" applyAlignment="1" applyProtection="1">
      <alignment horizontal="left" vertical="center" wrapText="1"/>
    </xf>
    <xf numFmtId="0" fontId="6" fillId="0" borderId="0" xfId="62" applyNumberFormat="1" applyFont="1" applyFill="1" applyAlignment="1" applyProtection="1">
      <alignment vertical="center" wrapText="1"/>
    </xf>
    <xf numFmtId="0" fontId="6" fillId="0" borderId="5" xfId="31" applyNumberFormat="1" applyFont="1" applyFill="1" applyBorder="1" applyAlignment="1" applyProtection="1">
      <alignment horizontal="center" vertical="center" wrapText="1"/>
    </xf>
    <xf numFmtId="4" fontId="76" fillId="0" borderId="5" xfId="31" applyNumberFormat="1" applyFont="1" applyFill="1" applyBorder="1" applyAlignment="1" applyProtection="1">
      <alignment horizontal="center" vertical="center" wrapText="1"/>
    </xf>
    <xf numFmtId="0" fontId="76" fillId="0" borderId="0" xfId="62" applyFont="1" applyFill="1" applyAlignment="1" applyProtection="1">
      <alignment vertical="center" wrapText="1"/>
    </xf>
    <xf numFmtId="49" fontId="6" fillId="0" borderId="5" xfId="61" applyNumberFormat="1" applyFont="1" applyFill="1" applyBorder="1" applyAlignment="1" applyProtection="1">
      <alignment vertical="center" wrapText="1"/>
    </xf>
    <xf numFmtId="4" fontId="77" fillId="13" borderId="15" xfId="0" applyNumberFormat="1" applyFont="1" applyFill="1" applyBorder="1" applyAlignment="1" applyProtection="1">
      <alignment horizontal="right"/>
    </xf>
    <xf numFmtId="0" fontId="6" fillId="0" borderId="33" xfId="62" applyNumberFormat="1" applyFont="1" applyFill="1" applyBorder="1" applyAlignment="1" applyProtection="1">
      <alignment horizontal="left" vertical="center" wrapText="1" indent="7"/>
    </xf>
    <xf numFmtId="49" fontId="6" fillId="13" borderId="5" xfId="62" applyNumberFormat="1" applyFont="1" applyFill="1" applyBorder="1" applyAlignment="1" applyProtection="1">
      <alignment vertical="center" wrapText="1"/>
    </xf>
    <xf numFmtId="49" fontId="40" fillId="13" borderId="15" xfId="48" applyFont="1" applyFill="1" applyBorder="1" applyAlignment="1" applyProtection="1">
      <alignment horizontal="left" vertical="center" indent="1"/>
    </xf>
    <xf numFmtId="0" fontId="41" fillId="7" borderId="0" xfId="62" applyFont="1" applyFill="1" applyBorder="1" applyAlignment="1" applyProtection="1">
      <alignment vertical="top" wrapText="1"/>
    </xf>
    <xf numFmtId="0" fontId="6" fillId="0" borderId="0" xfId="62" applyFont="1" applyFill="1" applyBorder="1" applyAlignment="1" applyProtection="1">
      <alignment vertical="top" wrapText="1"/>
    </xf>
    <xf numFmtId="49" fontId="6" fillId="11" borderId="30" xfId="61" applyNumberFormat="1" applyFont="1" applyFill="1" applyBorder="1" applyAlignment="1" applyProtection="1">
      <alignment horizontal="center" vertical="center" wrapText="1"/>
    </xf>
    <xf numFmtId="49" fontId="76" fillId="0" borderId="0" xfId="0" applyFont="1">
      <alignment vertical="top"/>
    </xf>
    <xf numFmtId="49" fontId="0" fillId="0" borderId="0" xfId="0" applyNumberFormat="1" applyAlignment="1">
      <alignment vertical="center"/>
    </xf>
    <xf numFmtId="49" fontId="0" fillId="0" borderId="0" xfId="0" applyNumberFormat="1">
      <alignment vertical="top"/>
    </xf>
    <xf numFmtId="0" fontId="8" fillId="10" borderId="0" xfId="62" applyFont="1" applyFill="1" applyAlignment="1" applyProtection="1">
      <alignment vertical="center" wrapText="1"/>
    </xf>
    <xf numFmtId="0" fontId="6" fillId="0" borderId="0" xfId="59" applyFont="1" applyFill="1" applyBorder="1" applyAlignment="1" applyProtection="1">
      <alignment vertical="center" wrapText="1"/>
    </xf>
    <xf numFmtId="49" fontId="6" fillId="0" borderId="5" xfId="0" applyNumberFormat="1" applyFont="1" applyFill="1" applyBorder="1" applyAlignment="1" applyProtection="1">
      <alignment vertical="center" wrapText="1"/>
    </xf>
    <xf numFmtId="0" fontId="76" fillId="0" borderId="0" xfId="0" applyNumberFormat="1" applyFont="1" applyAlignment="1">
      <alignment vertical="center"/>
    </xf>
    <xf numFmtId="0" fontId="78" fillId="0" borderId="0" xfId="0" applyNumberFormat="1" applyFont="1" applyAlignment="1">
      <alignment vertical="center"/>
    </xf>
    <xf numFmtId="0" fontId="76" fillId="0" borderId="0" xfId="61" applyNumberFormat="1" applyFont="1" applyFill="1" applyBorder="1" applyAlignment="1" applyProtection="1">
      <alignment vertical="center" wrapText="1"/>
    </xf>
    <xf numFmtId="0" fontId="76" fillId="0" borderId="0" xfId="55" applyFont="1" applyFill="1" applyBorder="1" applyAlignment="1" applyProtection="1">
      <alignment horizontal="left" vertical="center" wrapText="1"/>
    </xf>
    <xf numFmtId="0" fontId="76" fillId="0" borderId="0" xfId="62" applyFont="1" applyFill="1" applyAlignment="1" applyProtection="1">
      <alignment vertical="center"/>
    </xf>
    <xf numFmtId="49" fontId="76" fillId="0" borderId="0" xfId="0" applyFont="1" applyAlignment="1">
      <alignment vertical="top"/>
    </xf>
    <xf numFmtId="0" fontId="76" fillId="0" borderId="0" xfId="0" applyNumberFormat="1" applyFont="1" applyFill="1" applyBorder="1" applyAlignment="1">
      <alignment vertical="center"/>
    </xf>
    <xf numFmtId="49" fontId="76" fillId="0" borderId="0" xfId="62" applyNumberFormat="1" applyFont="1" applyFill="1" applyAlignment="1" applyProtection="1">
      <alignment vertical="center" wrapText="1"/>
    </xf>
    <xf numFmtId="49" fontId="76" fillId="0" borderId="0" xfId="62" applyNumberFormat="1" applyFont="1" applyFill="1" applyAlignment="1" applyProtection="1">
      <alignment vertical="center"/>
    </xf>
    <xf numFmtId="0" fontId="76" fillId="0" borderId="0" xfId="0" applyNumberFormat="1" applyFont="1" applyFill="1" applyAlignment="1" applyProtection="1">
      <alignment vertical="center"/>
    </xf>
    <xf numFmtId="49" fontId="76" fillId="10" borderId="0" xfId="0" applyFont="1" applyFill="1" applyProtection="1">
      <alignment vertical="top"/>
    </xf>
    <xf numFmtId="165" fontId="6" fillId="9" borderId="5" xfId="31" applyNumberFormat="1" applyFont="1" applyFill="1" applyBorder="1" applyAlignment="1" applyProtection="1">
      <alignment horizontal="right" vertical="center" wrapText="1"/>
      <protection locked="0"/>
    </xf>
    <xf numFmtId="0" fontId="0" fillId="0" borderId="0" xfId="0" applyNumberFormat="1" applyAlignment="1">
      <alignment vertical="top" wrapText="1"/>
    </xf>
    <xf numFmtId="0" fontId="6" fillId="0" borderId="0" xfId="0" applyNumberFormat="1" applyFont="1" applyProtection="1">
      <alignment vertical="top"/>
    </xf>
    <xf numFmtId="0" fontId="6" fillId="0" borderId="5" xfId="59" applyNumberFormat="1" applyFont="1" applyFill="1" applyBorder="1" applyAlignment="1" applyProtection="1">
      <alignment vertical="center" wrapText="1"/>
    </xf>
    <xf numFmtId="49" fontId="6" fillId="13" borderId="13" xfId="62" applyNumberFormat="1" applyFont="1" applyFill="1" applyBorder="1" applyAlignment="1" applyProtection="1">
      <alignment vertical="center" wrapText="1"/>
    </xf>
    <xf numFmtId="49" fontId="6" fillId="0" borderId="5" xfId="0" applyNumberFormat="1" applyFont="1" applyFill="1" applyBorder="1" applyProtection="1">
      <alignment vertical="top"/>
    </xf>
    <xf numFmtId="49" fontId="6" fillId="9" borderId="5" xfId="62" applyNumberFormat="1" applyFont="1" applyFill="1" applyBorder="1" applyAlignment="1" applyProtection="1">
      <alignment horizontal="center" vertical="center" wrapText="1"/>
      <protection locked="0"/>
    </xf>
    <xf numFmtId="49" fontId="6" fillId="0" borderId="5" xfId="36" applyNumberFormat="1" applyFont="1" applyFill="1" applyBorder="1" applyAlignment="1" applyProtection="1">
      <alignment horizontal="center" vertical="center" wrapText="1"/>
    </xf>
    <xf numFmtId="49" fontId="6" fillId="13" borderId="13" xfId="36" applyNumberFormat="1" applyFont="1" applyFill="1" applyBorder="1" applyAlignment="1" applyProtection="1">
      <alignment horizontal="center" vertical="center" wrapText="1"/>
    </xf>
    <xf numFmtId="49" fontId="6" fillId="2" borderId="5" xfId="62" applyNumberFormat="1" applyFont="1" applyFill="1" applyBorder="1" applyAlignment="1" applyProtection="1">
      <alignment horizontal="left" vertical="center" wrapText="1" indent="6"/>
      <protection locked="0"/>
    </xf>
    <xf numFmtId="0" fontId="18" fillId="0" borderId="22" xfId="40" applyFont="1" applyBorder="1" applyAlignment="1" applyProtection="1">
      <alignment horizontal="justify" vertical="top" wrapText="1"/>
    </xf>
    <xf numFmtId="49" fontId="0" fillId="0" borderId="5" xfId="0" applyFill="1" applyBorder="1" applyAlignment="1">
      <alignment vertical="top" wrapText="1"/>
    </xf>
    <xf numFmtId="0" fontId="0" fillId="0" borderId="5" xfId="40" applyFont="1" applyFill="1" applyBorder="1" applyAlignment="1" applyProtection="1">
      <alignment horizontal="justify" vertical="top" wrapText="1"/>
    </xf>
    <xf numFmtId="4" fontId="6" fillId="0" borderId="0" xfId="62" applyNumberFormat="1" applyFont="1" applyFill="1" applyBorder="1" applyAlignment="1" applyProtection="1">
      <alignment vertical="center" wrapText="1"/>
    </xf>
    <xf numFmtId="0" fontId="76" fillId="0" borderId="0" xfId="55" applyFont="1" applyFill="1" applyBorder="1" applyAlignment="1" applyProtection="1">
      <alignment horizontal="right" vertical="center" wrapText="1"/>
    </xf>
    <xf numFmtId="0" fontId="6" fillId="7" borderId="5" xfId="62" applyNumberFormat="1" applyFont="1" applyFill="1" applyBorder="1" applyAlignment="1" applyProtection="1">
      <alignment horizontal="left" vertical="center" wrapText="1"/>
    </xf>
    <xf numFmtId="0" fontId="76" fillId="0" borderId="0" xfId="62" applyFont="1" applyFill="1" applyBorder="1" applyAlignment="1" applyProtection="1">
      <alignment vertical="center" wrapText="1"/>
    </xf>
    <xf numFmtId="49" fontId="76" fillId="0" borderId="0" xfId="62" applyNumberFormat="1" applyFont="1" applyFill="1" applyBorder="1" applyAlignment="1" applyProtection="1">
      <alignment vertical="center" wrapText="1"/>
    </xf>
    <xf numFmtId="0" fontId="76" fillId="0" borderId="0" xfId="62" applyFont="1" applyFill="1" applyBorder="1" applyAlignment="1" applyProtection="1">
      <alignment horizontal="center" vertical="center" wrapText="1"/>
    </xf>
    <xf numFmtId="49" fontId="6" fillId="0" borderId="0" xfId="62" applyNumberFormat="1" applyFont="1" applyFill="1" applyBorder="1" applyAlignment="1" applyProtection="1">
      <alignment vertical="center" wrapText="1"/>
    </xf>
    <xf numFmtId="0" fontId="33" fillId="0" borderId="0" xfId="62" applyFont="1" applyFill="1" applyBorder="1" applyAlignment="1" applyProtection="1">
      <alignment vertical="center" wrapText="1"/>
    </xf>
    <xf numFmtId="49" fontId="76" fillId="0" borderId="0" xfId="0" applyFont="1" applyFill="1" applyBorder="1" applyProtection="1">
      <alignment vertical="top"/>
    </xf>
    <xf numFmtId="49" fontId="76" fillId="0" borderId="0" xfId="0" applyFont="1" applyBorder="1">
      <alignment vertical="top"/>
    </xf>
    <xf numFmtId="49" fontId="76" fillId="0" borderId="0" xfId="0" applyNumberFormat="1" applyFont="1" applyBorder="1" applyAlignment="1">
      <alignment vertical="center"/>
    </xf>
    <xf numFmtId="49" fontId="76" fillId="0" borderId="0" xfId="0" applyNumberFormat="1" applyFont="1" applyFill="1" applyAlignment="1" applyProtection="1">
      <alignment vertical="center"/>
    </xf>
    <xf numFmtId="0" fontId="76" fillId="0" borderId="0" xfId="62" applyFont="1" applyFill="1" applyAlignment="1" applyProtection="1">
      <alignment horizontal="center" vertical="center" wrapText="1"/>
    </xf>
    <xf numFmtId="49" fontId="76" fillId="0" borderId="0" xfId="0" applyFont="1" applyFill="1" applyProtection="1">
      <alignment vertical="top"/>
    </xf>
    <xf numFmtId="49" fontId="76" fillId="0" borderId="0" xfId="0" applyFont="1" applyFill="1" applyAlignment="1" applyProtection="1">
      <alignment vertical="top"/>
    </xf>
    <xf numFmtId="4" fontId="6" fillId="9" borderId="5" xfId="62" applyNumberFormat="1" applyFont="1" applyFill="1" applyBorder="1" applyAlignment="1" applyProtection="1">
      <alignment horizontal="right" vertical="center" wrapText="1"/>
      <protection locked="0"/>
    </xf>
    <xf numFmtId="0" fontId="72" fillId="0" borderId="0" xfId="41"/>
    <xf numFmtId="0" fontId="0" fillId="0" borderId="0" xfId="0" applyNumberFormat="1" applyAlignment="1"/>
    <xf numFmtId="0" fontId="33" fillId="0" borderId="0" xfId="62" applyFont="1" applyFill="1" applyBorder="1" applyAlignment="1" applyProtection="1">
      <alignment horizontal="center" vertical="center" wrapText="1"/>
    </xf>
    <xf numFmtId="49" fontId="0" fillId="0" borderId="0" xfId="0" applyBorder="1" applyAlignment="1">
      <alignment vertical="top"/>
    </xf>
    <xf numFmtId="0" fontId="33" fillId="0" borderId="0" xfId="62" applyFont="1" applyFill="1" applyAlignment="1" applyProtection="1">
      <alignment horizontal="center" vertical="center" wrapText="1"/>
    </xf>
    <xf numFmtId="0" fontId="6" fillId="0" borderId="0" xfId="62" applyFont="1" applyFill="1" applyBorder="1" applyAlignment="1" applyProtection="1">
      <alignment horizontal="right" vertical="center" wrapText="1"/>
    </xf>
    <xf numFmtId="4" fontId="6" fillId="0" borderId="0" xfId="37" applyFont="1" applyFill="1" applyBorder="1" applyAlignment="1" applyProtection="1">
      <alignment horizontal="right" vertical="center" wrapText="1"/>
    </xf>
    <xf numFmtId="0" fontId="6" fillId="0" borderId="0" xfId="59" applyFont="1" applyFill="1" applyBorder="1" applyAlignment="1" applyProtection="1">
      <alignment horizontal="left" vertical="center" wrapText="1" indent="1"/>
    </xf>
    <xf numFmtId="49" fontId="6" fillId="0" borderId="0" xfId="48" applyFill="1" applyProtection="1">
      <alignment vertical="top"/>
    </xf>
    <xf numFmtId="4" fontId="0" fillId="0" borderId="0" xfId="37" applyFont="1" applyFill="1" applyBorder="1" applyAlignment="1" applyProtection="1">
      <alignment horizontal="center" vertical="center" wrapText="1"/>
    </xf>
    <xf numFmtId="4" fontId="6" fillId="0" borderId="0" xfId="37" applyFont="1" applyFill="1" applyBorder="1" applyAlignment="1" applyProtection="1">
      <alignment horizontal="center" vertical="center" wrapText="1"/>
    </xf>
    <xf numFmtId="0" fontId="74" fillId="0" borderId="0" xfId="62" applyNumberFormat="1" applyFont="1" applyFill="1" applyAlignment="1" applyProtection="1">
      <alignment vertical="center"/>
    </xf>
    <xf numFmtId="167" fontId="6" fillId="0" borderId="5" xfId="62" applyNumberFormat="1" applyFont="1" applyFill="1" applyBorder="1" applyAlignment="1" applyProtection="1">
      <alignment horizontal="center" vertical="center" wrapText="1"/>
    </xf>
    <xf numFmtId="167" fontId="6" fillId="0" borderId="5" xfId="36" applyNumberFormat="1" applyFont="1" applyFill="1" applyBorder="1" applyAlignment="1" applyProtection="1">
      <alignment horizontal="center" vertical="center" wrapText="1"/>
    </xf>
    <xf numFmtId="0" fontId="74" fillId="13" borderId="19" xfId="62" applyFont="1" applyFill="1" applyBorder="1" applyAlignment="1" applyProtection="1">
      <alignment horizontal="center" vertical="center" wrapText="1"/>
    </xf>
    <xf numFmtId="0" fontId="74" fillId="13" borderId="23" xfId="62" applyFont="1" applyFill="1" applyBorder="1" applyAlignment="1" applyProtection="1">
      <alignment horizontal="center" vertical="center" wrapText="1"/>
    </xf>
    <xf numFmtId="49" fontId="74" fillId="13" borderId="23" xfId="62" applyNumberFormat="1" applyFont="1" applyFill="1" applyBorder="1" applyAlignment="1" applyProtection="1">
      <alignment horizontal="left" vertical="center" wrapText="1"/>
    </xf>
    <xf numFmtId="49" fontId="37" fillId="13" borderId="15" xfId="49" applyNumberFormat="1" applyFill="1" applyBorder="1" applyAlignment="1" applyProtection="1">
      <alignment horizontal="left" vertical="center"/>
    </xf>
    <xf numFmtId="49" fontId="74" fillId="13" borderId="21" xfId="62" applyNumberFormat="1" applyFont="1" applyFill="1" applyBorder="1" applyAlignment="1" applyProtection="1">
      <alignment horizontal="left" vertical="center" wrapText="1"/>
    </xf>
    <xf numFmtId="49" fontId="6" fillId="8" borderId="5" xfId="62" applyNumberFormat="1" applyFont="1" applyFill="1" applyBorder="1" applyAlignment="1" applyProtection="1">
      <alignment horizontal="center" vertical="center" wrapText="1"/>
    </xf>
    <xf numFmtId="0" fontId="79" fillId="0" borderId="0" xfId="62" applyFont="1" applyFill="1" applyAlignment="1" applyProtection="1">
      <alignment vertical="center" wrapText="1"/>
    </xf>
    <xf numFmtId="0" fontId="29" fillId="0" borderId="0" xfId="62" applyFont="1" applyFill="1" applyBorder="1" applyAlignment="1" applyProtection="1">
      <alignment horizontal="center" vertical="center" wrapText="1"/>
    </xf>
    <xf numFmtId="49" fontId="8" fillId="13" borderId="13" xfId="48" applyFont="1" applyFill="1" applyBorder="1" applyAlignment="1" applyProtection="1">
      <alignment horizontal="right" vertical="center" wrapText="1"/>
    </xf>
    <xf numFmtId="49" fontId="8" fillId="13" borderId="15" xfId="48" applyFont="1" applyFill="1" applyBorder="1" applyAlignment="1" applyProtection="1">
      <alignment horizontal="right" vertical="center" wrapText="1"/>
    </xf>
    <xf numFmtId="49" fontId="6" fillId="13" borderId="15" xfId="48" applyFont="1" applyFill="1" applyBorder="1" applyAlignment="1" applyProtection="1">
      <alignment horizontal="right" vertical="center" wrapText="1"/>
    </xf>
    <xf numFmtId="49" fontId="6" fillId="13" borderId="14" xfId="48" applyFont="1" applyFill="1" applyBorder="1" applyAlignment="1" applyProtection="1">
      <alignment horizontal="right" vertical="center" wrapText="1"/>
    </xf>
    <xf numFmtId="0" fontId="6" fillId="0" borderId="34" xfId="62" applyFont="1" applyFill="1" applyBorder="1" applyAlignment="1" applyProtection="1">
      <alignment vertical="center" wrapText="1"/>
    </xf>
    <xf numFmtId="0" fontId="50" fillId="0" borderId="0" xfId="62" applyFont="1" applyFill="1" applyAlignment="1" applyProtection="1">
      <alignment vertical="center" wrapText="1"/>
    </xf>
    <xf numFmtId="0" fontId="9" fillId="0" borderId="0" xfId="62" applyFont="1" applyFill="1" applyAlignment="1" applyProtection="1">
      <alignment vertical="center" wrapText="1"/>
    </xf>
    <xf numFmtId="0" fontId="51" fillId="0" borderId="0" xfId="62" applyFont="1" applyFill="1" applyAlignment="1" applyProtection="1">
      <alignment horizontal="center" vertical="center" wrapText="1"/>
    </xf>
    <xf numFmtId="0" fontId="80" fillId="0" borderId="0" xfId="42" applyFont="1" applyFill="1" applyProtection="1"/>
    <xf numFmtId="49" fontId="34" fillId="7" borderId="0" xfId="51">
      <alignment vertical="top"/>
    </xf>
    <xf numFmtId="49" fontId="53" fillId="10" borderId="0" xfId="0" applyFont="1" applyFill="1" applyProtection="1">
      <alignment vertical="top"/>
    </xf>
    <xf numFmtId="49" fontId="0" fillId="0" borderId="0" xfId="0" applyFill="1" applyProtection="1">
      <alignment vertical="top"/>
    </xf>
    <xf numFmtId="49" fontId="53" fillId="0" borderId="0" xfId="0" applyFont="1" applyFill="1" applyProtection="1">
      <alignment vertical="top"/>
    </xf>
    <xf numFmtId="0" fontId="74" fillId="0" borderId="0" xfId="62" applyFont="1" applyFill="1" applyAlignment="1" applyProtection="1">
      <alignment vertical="center"/>
    </xf>
    <xf numFmtId="49" fontId="74" fillId="0" borderId="0" xfId="0" applyFont="1" applyFill="1" applyProtection="1">
      <alignment vertical="top"/>
    </xf>
    <xf numFmtId="49" fontId="0" fillId="0" borderId="0" xfId="0" applyFont="1" applyFill="1" applyProtection="1">
      <alignment vertical="top"/>
    </xf>
    <xf numFmtId="49" fontId="0" fillId="13" borderId="14" xfId="0" applyFont="1" applyFill="1" applyBorder="1" applyAlignment="1" applyProtection="1">
      <alignment horizontal="right" vertical="center" wrapText="1"/>
    </xf>
    <xf numFmtId="49" fontId="0" fillId="13" borderId="15" xfId="0" applyFont="1" applyFill="1" applyBorder="1" applyAlignment="1" applyProtection="1">
      <alignment horizontal="right" vertical="center" wrapText="1"/>
    </xf>
    <xf numFmtId="49" fontId="74" fillId="0" borderId="0" xfId="0" applyFont="1" applyFill="1" applyAlignment="1" applyProtection="1">
      <alignment vertical="top"/>
    </xf>
    <xf numFmtId="49" fontId="74" fillId="10" borderId="0" xfId="0" applyFont="1" applyFill="1" applyAlignment="1" applyProtection="1">
      <alignment vertical="top"/>
    </xf>
    <xf numFmtId="49" fontId="6" fillId="0" borderId="0" xfId="0" applyNumberFormat="1" applyFont="1" applyFill="1" applyProtection="1">
      <alignment vertical="top"/>
    </xf>
    <xf numFmtId="49" fontId="0" fillId="2" borderId="35" xfId="0" applyFill="1" applyBorder="1" applyAlignment="1" applyProtection="1">
      <alignment horizontal="left" vertical="center" wrapText="1"/>
      <protection locked="0"/>
    </xf>
    <xf numFmtId="49" fontId="0" fillId="0" borderId="5" xfId="0" applyFill="1" applyBorder="1" applyAlignment="1" applyProtection="1">
      <alignment horizontal="center" vertical="center" wrapText="1"/>
    </xf>
    <xf numFmtId="49" fontId="0" fillId="0" borderId="35" xfId="0" applyFill="1" applyBorder="1" applyAlignment="1" applyProtection="1">
      <alignment horizontal="right" vertical="center" wrapText="1"/>
    </xf>
    <xf numFmtId="0" fontId="0" fillId="0" borderId="35" xfId="0" applyNumberFormat="1" applyFill="1" applyBorder="1" applyAlignment="1" applyProtection="1">
      <alignment horizontal="center" vertical="center" wrapText="1"/>
    </xf>
    <xf numFmtId="49" fontId="0" fillId="0" borderId="35" xfId="0" applyNumberFormat="1" applyFill="1" applyBorder="1" applyAlignment="1" applyProtection="1">
      <alignment horizontal="center" vertical="center" wrapText="1"/>
    </xf>
    <xf numFmtId="49" fontId="0" fillId="0" borderId="0" xfId="0" applyFill="1" applyBorder="1" applyAlignment="1" applyProtection="1">
      <alignment horizontal="left" vertical="center" wrapText="1"/>
    </xf>
    <xf numFmtId="0" fontId="0" fillId="0" borderId="0" xfId="0" applyNumberFormat="1" applyFill="1" applyBorder="1" applyAlignment="1" applyProtection="1">
      <alignment horizontal="center" vertical="center" wrapText="1"/>
    </xf>
    <xf numFmtId="0" fontId="19" fillId="0" borderId="36" xfId="62" applyFont="1" applyFill="1" applyBorder="1" applyAlignment="1" applyProtection="1">
      <alignment horizontal="center" vertical="center" wrapText="1"/>
    </xf>
    <xf numFmtId="0" fontId="0" fillId="0" borderId="5" xfId="0" applyNumberFormat="1" applyFill="1" applyBorder="1" applyAlignment="1" applyProtection="1">
      <alignment horizontal="right" vertical="center" wrapText="1"/>
    </xf>
    <xf numFmtId="0" fontId="0" fillId="0" borderId="36" xfId="0" applyNumberFormat="1" applyFill="1" applyBorder="1" applyAlignment="1" applyProtection="1">
      <alignment horizontal="center" vertical="center" wrapText="1"/>
    </xf>
    <xf numFmtId="49" fontId="0" fillId="0" borderId="0" xfId="0" applyFill="1" applyBorder="1" applyProtection="1">
      <alignment vertical="top"/>
    </xf>
    <xf numFmtId="0" fontId="8" fillId="0" borderId="6" xfId="40" applyFont="1" applyBorder="1" applyAlignment="1" applyProtection="1">
      <alignment horizontal="justify" vertical="center" wrapText="1"/>
    </xf>
    <xf numFmtId="0" fontId="54" fillId="0" borderId="0" xfId="60" applyFont="1" applyFill="1" applyAlignment="1" applyProtection="1">
      <alignment vertical="top" wrapText="1"/>
    </xf>
    <xf numFmtId="0" fontId="6" fillId="0" borderId="6" xfId="40" applyFont="1" applyBorder="1" applyAlignment="1" applyProtection="1">
      <alignment horizontal="justify" vertical="center" wrapText="1"/>
    </xf>
    <xf numFmtId="0" fontId="76" fillId="0" borderId="0" xfId="62" applyFont="1" applyFill="1" applyBorder="1" applyAlignment="1" applyProtection="1">
      <alignment horizontal="center" vertical="center" wrapText="1"/>
    </xf>
    <xf numFmtId="0" fontId="0" fillId="7" borderId="5" xfId="41" applyNumberFormat="1" applyFont="1" applyFill="1" applyBorder="1" applyAlignment="1" applyProtection="1">
      <alignment horizontal="center" vertical="center" wrapText="1"/>
    </xf>
    <xf numFmtId="49" fontId="6" fillId="0" borderId="0" xfId="38" applyNumberFormat="1" applyFont="1">
      <alignment vertical="top"/>
    </xf>
    <xf numFmtId="0" fontId="6" fillId="7" borderId="0" xfId="62" applyFont="1" applyFill="1" applyBorder="1" applyAlignment="1" applyProtection="1">
      <alignment horizontal="right" vertical="center"/>
    </xf>
    <xf numFmtId="49" fontId="71" fillId="9" borderId="5" xfId="31" applyNumberFormat="1" applyFont="1" applyFill="1" applyBorder="1" applyAlignment="1" applyProtection="1">
      <alignment horizontal="left" vertical="center" wrapText="1"/>
      <protection locked="0"/>
    </xf>
    <xf numFmtId="0" fontId="0" fillId="0" borderId="5" xfId="62" applyFont="1" applyFill="1" applyBorder="1" applyAlignment="1" applyProtection="1">
      <alignment horizontal="left" vertical="center" wrapText="1" indent="1"/>
    </xf>
    <xf numFmtId="49" fontId="12" fillId="9" borderId="5" xfId="31" applyNumberFormat="1" applyFont="1" applyFill="1" applyBorder="1" applyAlignment="1" applyProtection="1">
      <alignment horizontal="left" vertical="center" wrapText="1"/>
      <protection locked="0"/>
    </xf>
    <xf numFmtId="0" fontId="0" fillId="9" borderId="5" xfId="31" applyNumberFormat="1" applyFont="1" applyFill="1" applyBorder="1" applyAlignment="1" applyProtection="1">
      <alignment horizontal="left" vertical="center" wrapText="1" indent="2"/>
      <protection locked="0"/>
    </xf>
    <xf numFmtId="49" fontId="76" fillId="0" borderId="0" xfId="38" applyFont="1" applyAlignment="1">
      <alignment vertical="top"/>
    </xf>
    <xf numFmtId="0" fontId="47" fillId="0" borderId="0" xfId="55" applyFont="1" applyFill="1" applyBorder="1" applyAlignment="1" applyProtection="1">
      <alignment vertical="center" wrapText="1"/>
    </xf>
    <xf numFmtId="49" fontId="6" fillId="0" borderId="0" xfId="38" applyFont="1" applyProtection="1">
      <alignment vertical="top"/>
    </xf>
    <xf numFmtId="49" fontId="0" fillId="9" borderId="5" xfId="31" applyNumberFormat="1" applyFont="1" applyFill="1" applyBorder="1" applyAlignment="1" applyProtection="1">
      <alignment horizontal="left" vertical="center" wrapText="1" indent="2"/>
      <protection locked="0"/>
    </xf>
    <xf numFmtId="49" fontId="6" fillId="0" borderId="5" xfId="62" applyNumberFormat="1" applyFont="1" applyFill="1" applyBorder="1" applyAlignment="1" applyProtection="1">
      <alignment horizontal="left" vertical="center" wrapText="1"/>
    </xf>
    <xf numFmtId="0" fontId="0" fillId="0" borderId="5" xfId="62" applyFont="1" applyFill="1" applyBorder="1" applyAlignment="1" applyProtection="1">
      <alignment vertical="center" wrapText="1"/>
    </xf>
    <xf numFmtId="0" fontId="0" fillId="0" borderId="5" xfId="62" applyFont="1" applyFill="1" applyBorder="1" applyAlignment="1" applyProtection="1">
      <alignment horizontal="center" vertical="center" wrapText="1"/>
    </xf>
    <xf numFmtId="0" fontId="0" fillId="9" borderId="5" xfId="31" applyNumberFormat="1" applyFont="1" applyFill="1" applyBorder="1" applyAlignment="1" applyProtection="1">
      <alignment horizontal="left" vertical="center" wrapText="1" indent="1"/>
      <protection locked="0"/>
    </xf>
    <xf numFmtId="49" fontId="40" fillId="13" borderId="15" xfId="38" applyFont="1" applyFill="1" applyBorder="1" applyAlignment="1" applyProtection="1">
      <alignment horizontal="left" vertical="center" indent="3"/>
    </xf>
    <xf numFmtId="49" fontId="43" fillId="13" borderId="14" xfId="38" applyFont="1" applyFill="1" applyBorder="1" applyAlignment="1" applyProtection="1">
      <alignment horizontal="center" vertical="top"/>
    </xf>
    <xf numFmtId="0" fontId="54" fillId="0" borderId="0" xfId="62" applyFont="1" applyFill="1" applyAlignment="1" applyProtection="1">
      <alignment horizontal="right" vertical="top" wrapText="1"/>
    </xf>
    <xf numFmtId="49" fontId="40" fillId="13" borderId="15" xfId="38" applyFont="1" applyFill="1" applyBorder="1" applyAlignment="1" applyProtection="1">
      <alignment horizontal="left" vertical="center" indent="1"/>
    </xf>
    <xf numFmtId="49" fontId="40" fillId="13" borderId="15" xfId="38" applyFont="1" applyFill="1" applyBorder="1" applyAlignment="1" applyProtection="1">
      <alignment horizontal="left" vertical="center" indent="2"/>
    </xf>
    <xf numFmtId="0" fontId="0" fillId="0" borderId="5" xfId="31" applyNumberFormat="1" applyFont="1" applyFill="1" applyBorder="1" applyAlignment="1" applyProtection="1">
      <alignment horizontal="left" vertical="center" wrapText="1" indent="1"/>
    </xf>
    <xf numFmtId="0" fontId="0" fillId="0" borderId="5" xfId="31" applyNumberFormat="1" applyFont="1" applyFill="1" applyBorder="1" applyAlignment="1" applyProtection="1">
      <alignment horizontal="left" vertical="center" wrapText="1" indent="2"/>
    </xf>
    <xf numFmtId="0" fontId="0" fillId="0" borderId="0" xfId="31" applyNumberFormat="1" applyFont="1" applyFill="1" applyBorder="1" applyAlignment="1" applyProtection="1">
      <alignment horizontal="left" vertical="center" wrapText="1" indent="2"/>
    </xf>
    <xf numFmtId="0" fontId="0" fillId="0" borderId="0" xfId="62" applyFont="1" applyFill="1" applyBorder="1" applyAlignment="1" applyProtection="1">
      <alignment horizontal="center" vertical="center" wrapText="1"/>
    </xf>
    <xf numFmtId="49" fontId="6" fillId="11" borderId="5" xfId="61" applyNumberFormat="1" applyFont="1" applyFill="1" applyBorder="1" applyAlignment="1" applyProtection="1">
      <alignment horizontal="left" vertical="center" wrapText="1"/>
    </xf>
    <xf numFmtId="0" fontId="6" fillId="0" borderId="5" xfId="62" applyFont="1" applyFill="1" applyBorder="1" applyAlignment="1" applyProtection="1">
      <alignment vertical="top" wrapText="1"/>
    </xf>
    <xf numFmtId="0" fontId="6" fillId="0" borderId="5" xfId="53" applyFont="1" applyFill="1" applyBorder="1" applyAlignment="1" applyProtection="1">
      <alignment horizontal="center" vertical="center" wrapText="1"/>
    </xf>
    <xf numFmtId="0" fontId="0" fillId="0" borderId="5" xfId="53" applyFont="1" applyFill="1" applyBorder="1" applyAlignment="1" applyProtection="1">
      <alignment horizontal="center" vertical="center" wrapText="1"/>
    </xf>
    <xf numFmtId="0" fontId="0" fillId="0" borderId="5" xfId="55" applyFont="1" applyFill="1" applyBorder="1" applyAlignment="1" applyProtection="1">
      <alignment horizontal="center" vertical="center" wrapText="1"/>
    </xf>
    <xf numFmtId="49" fontId="6" fillId="2" borderId="5" xfId="61" applyNumberFormat="1" applyFont="1" applyFill="1" applyBorder="1" applyAlignment="1" applyProtection="1">
      <alignment horizontal="left" vertical="center" wrapText="1"/>
      <protection locked="0"/>
    </xf>
    <xf numFmtId="0" fontId="81" fillId="0" borderId="0" xfId="60" applyFont="1" applyAlignment="1" applyProtection="1">
      <alignment vertical="center" wrapText="1"/>
    </xf>
    <xf numFmtId="0" fontId="33" fillId="0" borderId="0" xfId="0" applyNumberFormat="1" applyFont="1" applyBorder="1" applyAlignment="1">
      <alignment horizontal="center" vertical="center" wrapText="1"/>
    </xf>
    <xf numFmtId="49" fontId="0" fillId="0" borderId="16" xfId="0" applyFill="1" applyBorder="1">
      <alignment vertical="top"/>
    </xf>
    <xf numFmtId="49" fontId="40" fillId="13" borderId="13" xfId="0" applyFont="1" applyFill="1" applyBorder="1" applyAlignment="1" applyProtection="1">
      <alignment horizontal="left" vertical="center"/>
    </xf>
    <xf numFmtId="49" fontId="40" fillId="13" borderId="13" xfId="0" applyFont="1" applyFill="1" applyBorder="1" applyAlignment="1" applyProtection="1">
      <alignment horizontal="left" vertical="center" indent="4"/>
    </xf>
    <xf numFmtId="49" fontId="40" fillId="13" borderId="13" xfId="0" applyFont="1" applyFill="1" applyBorder="1" applyAlignment="1" applyProtection="1">
      <alignment horizontal="left" vertical="center" indent="1"/>
    </xf>
    <xf numFmtId="4" fontId="77" fillId="13" borderId="14" xfId="0" applyNumberFormat="1" applyFont="1" applyFill="1" applyBorder="1" applyAlignment="1" applyProtection="1">
      <alignment horizontal="right"/>
    </xf>
    <xf numFmtId="0" fontId="76" fillId="0" borderId="0" xfId="0" applyNumberFormat="1" applyFont="1" applyBorder="1" applyAlignment="1">
      <alignment vertical="center"/>
    </xf>
    <xf numFmtId="0" fontId="44" fillId="0" borderId="0" xfId="0" applyNumberFormat="1" applyFont="1" applyBorder="1" applyAlignment="1">
      <alignment vertical="center"/>
    </xf>
    <xf numFmtId="49" fontId="6" fillId="9" borderId="5" xfId="61" applyNumberFormat="1" applyFont="1" applyFill="1" applyBorder="1" applyAlignment="1" applyProtection="1">
      <alignment horizontal="left" vertical="center" wrapText="1"/>
      <protection locked="0"/>
    </xf>
    <xf numFmtId="49" fontId="71" fillId="9" borderId="5" xfId="31" applyNumberFormat="1" applyFill="1" applyBorder="1" applyAlignment="1" applyProtection="1">
      <alignment horizontal="left" vertical="center" wrapText="1"/>
      <protection locked="0"/>
    </xf>
    <xf numFmtId="49" fontId="6" fillId="0" borderId="5" xfId="48" applyBorder="1">
      <alignment vertical="top"/>
    </xf>
    <xf numFmtId="49" fontId="0" fillId="9" borderId="5" xfId="61" applyNumberFormat="1" applyFont="1" applyFill="1" applyBorder="1" applyAlignment="1" applyProtection="1">
      <alignment horizontal="center" vertical="center" wrapText="1"/>
      <protection locked="0"/>
    </xf>
    <xf numFmtId="49" fontId="43" fillId="13" borderId="14" xfId="48" applyFont="1" applyFill="1" applyBorder="1" applyAlignment="1" applyProtection="1">
      <alignment horizontal="center" vertical="top"/>
    </xf>
    <xf numFmtId="0" fontId="6" fillId="0" borderId="0" xfId="62" applyFont="1" applyFill="1" applyAlignment="1" applyProtection="1">
      <alignment horizontal="left" vertical="top" wrapText="1"/>
    </xf>
    <xf numFmtId="0" fontId="6" fillId="8" borderId="5" xfId="61" applyNumberFormat="1" applyFont="1" applyFill="1" applyBorder="1" applyAlignment="1" applyProtection="1">
      <alignment horizontal="left" vertical="center" wrapText="1"/>
    </xf>
    <xf numFmtId="0" fontId="6" fillId="0" borderId="5" xfId="61" applyNumberFormat="1" applyFont="1" applyFill="1" applyBorder="1" applyAlignment="1" applyProtection="1">
      <alignment horizontal="center" vertical="center" wrapText="1"/>
    </xf>
    <xf numFmtId="0" fontId="0" fillId="0" borderId="5" xfId="0" applyNumberFormat="1" applyFill="1" applyBorder="1" applyAlignment="1">
      <alignment horizontal="center" vertical="center"/>
    </xf>
    <xf numFmtId="49" fontId="82" fillId="7" borderId="0" xfId="36" applyNumberFormat="1" applyFont="1" applyFill="1" applyBorder="1" applyAlignment="1" applyProtection="1">
      <alignment horizontal="center" vertical="center" wrapText="1"/>
    </xf>
    <xf numFmtId="0" fontId="82" fillId="0" borderId="0" xfId="0" applyNumberFormat="1" applyFont="1" applyFill="1" applyBorder="1" applyAlignment="1">
      <alignment horizontal="center" vertical="center"/>
    </xf>
    <xf numFmtId="0" fontId="82" fillId="0" borderId="0" xfId="55" applyNumberFormat="1" applyFont="1" applyFill="1" applyBorder="1" applyAlignment="1" applyProtection="1">
      <alignment horizontal="center" vertical="center" wrapText="1"/>
    </xf>
    <xf numFmtId="0" fontId="82" fillId="0" borderId="0" xfId="61" applyNumberFormat="1" applyFont="1" applyFill="1" applyBorder="1" applyAlignment="1" applyProtection="1">
      <alignment horizontal="center" vertical="center" wrapText="1"/>
    </xf>
    <xf numFmtId="0" fontId="6" fillId="0" borderId="5" xfId="55" applyFont="1" applyFill="1" applyBorder="1" applyAlignment="1" applyProtection="1">
      <alignment horizontal="left" vertical="center" wrapText="1" indent="2"/>
    </xf>
    <xf numFmtId="49" fontId="6" fillId="0" borderId="0" xfId="62" applyNumberFormat="1" applyFont="1" applyFill="1" applyBorder="1" applyAlignment="1" applyProtection="1">
      <alignment horizontal="center" vertical="center" wrapText="1"/>
    </xf>
    <xf numFmtId="0" fontId="0" fillId="0" borderId="0" xfId="0" applyNumberFormat="1" applyFill="1" applyBorder="1" applyAlignment="1" applyProtection="1">
      <alignment vertical="center"/>
    </xf>
    <xf numFmtId="0" fontId="6" fillId="0" borderId="0" xfId="0" applyNumberFormat="1" applyFont="1" applyFill="1" applyBorder="1" applyAlignment="1" applyProtection="1">
      <alignment vertical="center"/>
    </xf>
    <xf numFmtId="0" fontId="76" fillId="0" borderId="0" xfId="0" applyNumberFormat="1" applyFont="1" applyFill="1" applyBorder="1" applyAlignment="1" applyProtection="1">
      <alignment vertical="center"/>
    </xf>
    <xf numFmtId="0" fontId="0" fillId="8" borderId="5" xfId="60" applyNumberFormat="1" applyFont="1" applyFill="1" applyBorder="1" applyAlignment="1" applyProtection="1">
      <alignment horizontal="left" vertical="center" wrapText="1" indent="1"/>
    </xf>
    <xf numFmtId="49" fontId="6" fillId="8" borderId="5" xfId="60" applyNumberFormat="1" applyFont="1" applyFill="1" applyBorder="1" applyAlignment="1" applyProtection="1">
      <alignment horizontal="left" vertical="center" wrapText="1" indent="1"/>
    </xf>
    <xf numFmtId="49" fontId="6" fillId="0" borderId="5" xfId="60" applyNumberFormat="1" applyFont="1" applyFill="1" applyBorder="1" applyAlignment="1" applyProtection="1">
      <alignment horizontal="left" vertical="center" wrapText="1" indent="1"/>
    </xf>
    <xf numFmtId="0" fontId="6" fillId="9" borderId="5" xfId="60" applyNumberFormat="1" applyFont="1" applyFill="1" applyBorder="1" applyAlignment="1" applyProtection="1">
      <alignment horizontal="left" vertical="center" wrapText="1" indent="1"/>
      <protection locked="0"/>
    </xf>
    <xf numFmtId="0" fontId="83" fillId="0" borderId="0" xfId="0" applyNumberFormat="1" applyFont="1" applyFill="1" applyBorder="1" applyAlignment="1">
      <alignment vertical="center"/>
    </xf>
    <xf numFmtId="0" fontId="6" fillId="0" borderId="5" xfId="62" applyNumberFormat="1" applyFont="1" applyFill="1" applyBorder="1" applyAlignment="1" applyProtection="1">
      <alignment horizontal="center" vertical="center" wrapText="1"/>
    </xf>
    <xf numFmtId="0" fontId="18" fillId="0" borderId="0" xfId="63" applyFont="1" applyBorder="1" applyAlignment="1">
      <alignment vertical="center" wrapText="1"/>
    </xf>
    <xf numFmtId="0" fontId="0" fillId="7" borderId="5" xfId="60" applyFont="1" applyFill="1" applyBorder="1" applyAlignment="1" applyProtection="1">
      <alignment horizontal="right" vertical="center" wrapText="1" indent="1"/>
    </xf>
    <xf numFmtId="0" fontId="0" fillId="0" borderId="5" xfId="0" applyNumberFormat="1" applyFill="1" applyBorder="1" applyAlignment="1" applyProtection="1">
      <alignment vertical="center"/>
    </xf>
    <xf numFmtId="0" fontId="6" fillId="0" borderId="5" xfId="55" applyNumberFormat="1" applyFont="1" applyFill="1" applyBorder="1" applyAlignment="1" applyProtection="1">
      <alignment horizontal="center" vertical="center" wrapText="1"/>
    </xf>
    <xf numFmtId="49" fontId="6" fillId="13" borderId="13" xfId="62" applyNumberFormat="1" applyFont="1" applyFill="1" applyBorder="1" applyAlignment="1" applyProtection="1">
      <alignment horizontal="center" vertical="center" wrapText="1"/>
    </xf>
    <xf numFmtId="0" fontId="6" fillId="13" borderId="15" xfId="61" applyNumberFormat="1" applyFont="1" applyFill="1" applyBorder="1" applyAlignment="1" applyProtection="1">
      <alignment horizontal="left" vertical="center" wrapText="1"/>
    </xf>
    <xf numFmtId="49" fontId="6" fillId="13" borderId="14" xfId="62" applyNumberFormat="1" applyFont="1" applyFill="1" applyBorder="1" applyAlignment="1" applyProtection="1">
      <alignment vertical="center" wrapText="1"/>
    </xf>
    <xf numFmtId="0" fontId="6" fillId="0" borderId="5" xfId="55" applyFont="1" applyFill="1" applyBorder="1" applyAlignment="1" applyProtection="1">
      <alignment horizontal="left" vertical="center" wrapText="1" indent="3"/>
    </xf>
    <xf numFmtId="0" fontId="76" fillId="0" borderId="0" xfId="0" applyNumberFormat="1" applyFont="1" applyFill="1" applyBorder="1" applyAlignment="1">
      <alignment horizontal="center" vertical="center"/>
    </xf>
    <xf numFmtId="0" fontId="6" fillId="13" borderId="14" xfId="61" applyNumberFormat="1" applyFont="1" applyFill="1" applyBorder="1" applyAlignment="1" applyProtection="1">
      <alignment horizontal="left" vertical="center" wrapText="1"/>
    </xf>
    <xf numFmtId="0" fontId="76" fillId="0" borderId="0" xfId="0" applyNumberFormat="1" applyFont="1" applyFill="1" applyBorder="1" applyAlignment="1">
      <alignment horizontal="center" vertical="center"/>
    </xf>
    <xf numFmtId="49" fontId="6" fillId="0" borderId="23" xfId="62" applyNumberFormat="1" applyFont="1" applyFill="1" applyBorder="1" applyAlignment="1" applyProtection="1">
      <alignment horizontal="center" vertical="center" wrapText="1"/>
    </xf>
    <xf numFmtId="0" fontId="6" fillId="0" borderId="23" xfId="55" applyFont="1" applyFill="1" applyBorder="1" applyAlignment="1" applyProtection="1">
      <alignment horizontal="left" vertical="center" wrapText="1" indent="2"/>
    </xf>
    <xf numFmtId="0" fontId="6" fillId="0" borderId="23" xfId="61" applyNumberFormat="1" applyFont="1" applyFill="1" applyBorder="1" applyAlignment="1" applyProtection="1">
      <alignment horizontal="left" vertical="center" wrapText="1"/>
    </xf>
    <xf numFmtId="49" fontId="6" fillId="0" borderId="23" xfId="62" applyNumberFormat="1" applyFont="1" applyFill="1" applyBorder="1" applyAlignment="1" applyProtection="1">
      <alignment vertical="center" wrapText="1"/>
    </xf>
    <xf numFmtId="49" fontId="6" fillId="11" borderId="5" xfId="61" applyNumberFormat="1" applyFont="1" applyFill="1" applyBorder="1" applyAlignment="1" applyProtection="1">
      <alignment horizontal="left" vertical="center" wrapText="1" indent="1"/>
    </xf>
    <xf numFmtId="0" fontId="0" fillId="0" borderId="5" xfId="0" applyNumberFormat="1" applyBorder="1" applyAlignment="1">
      <alignment horizontal="center" vertical="center"/>
    </xf>
    <xf numFmtId="0" fontId="76" fillId="0" borderId="0" xfId="62" applyFont="1" applyFill="1" applyBorder="1" applyAlignment="1" applyProtection="1">
      <alignment horizontal="center" vertical="center" wrapText="1"/>
    </xf>
    <xf numFmtId="0" fontId="76" fillId="0" borderId="0" xfId="62" applyFont="1" applyFill="1" applyAlignment="1" applyProtection="1">
      <alignment horizontal="center" vertical="center" wrapText="1"/>
    </xf>
    <xf numFmtId="0" fontId="0" fillId="0" borderId="5" xfId="62" applyFont="1" applyFill="1" applyBorder="1" applyAlignment="1" applyProtection="1">
      <alignment horizontal="left" vertical="center" wrapText="1"/>
    </xf>
    <xf numFmtId="14" fontId="49" fillId="0" borderId="5" xfId="61" applyNumberFormat="1" applyFont="1" applyFill="1" applyBorder="1" applyAlignment="1" applyProtection="1">
      <alignment horizontal="center" vertical="center" wrapText="1"/>
    </xf>
    <xf numFmtId="49" fontId="34" fillId="7" borderId="0" xfId="51" applyAlignment="1">
      <alignment vertical="top" wrapText="1"/>
    </xf>
    <xf numFmtId="49" fontId="29" fillId="0" borderId="15" xfId="36" applyNumberFormat="1" applyFont="1" applyFill="1" applyBorder="1" applyAlignment="1" applyProtection="1">
      <alignment horizontal="center" vertical="center" wrapText="1"/>
    </xf>
    <xf numFmtId="0" fontId="84" fillId="0" borderId="0" xfId="62" applyFont="1" applyFill="1" applyAlignment="1" applyProtection="1">
      <alignment vertical="center"/>
    </xf>
    <xf numFmtId="0" fontId="85" fillId="0" borderId="0" xfId="62" applyFont="1" applyFill="1" applyAlignment="1" applyProtection="1">
      <alignment vertical="center"/>
    </xf>
    <xf numFmtId="14" fontId="6" fillId="0" borderId="5" xfId="61" applyNumberFormat="1" applyFont="1" applyFill="1" applyBorder="1" applyAlignment="1" applyProtection="1">
      <alignment horizontal="left" vertical="center" wrapText="1" indent="1"/>
    </xf>
    <xf numFmtId="49" fontId="0" fillId="0" borderId="17" xfId="0" applyFill="1" applyBorder="1" applyProtection="1">
      <alignment vertical="top"/>
    </xf>
    <xf numFmtId="0" fontId="6" fillId="0" borderId="0" xfId="62" applyFont="1" applyFill="1" applyAlignment="1" applyProtection="1">
      <alignment horizontal="left" vertical="center" wrapText="1" indent="1"/>
    </xf>
    <xf numFmtId="0" fontId="76" fillId="0" borderId="0" xfId="62" applyNumberFormat="1" applyFont="1" applyFill="1" applyAlignment="1" applyProtection="1">
      <alignment vertical="center"/>
    </xf>
    <xf numFmtId="0" fontId="76" fillId="0" borderId="0" xfId="62" applyFont="1" applyFill="1" applyAlignment="1" applyProtection="1">
      <alignment horizontal="left" vertical="center" wrapText="1" indent="1"/>
    </xf>
    <xf numFmtId="0" fontId="74" fillId="0" borderId="0" xfId="62" applyFont="1" applyFill="1" applyAlignment="1" applyProtection="1">
      <alignment horizontal="left" vertical="center" wrapText="1" indent="1"/>
    </xf>
    <xf numFmtId="0" fontId="86" fillId="0" borderId="0" xfId="62" applyFont="1" applyFill="1" applyAlignment="1" applyProtection="1">
      <alignment horizontal="left" vertical="center" wrapText="1" indent="1"/>
    </xf>
    <xf numFmtId="0" fontId="87" fillId="0" borderId="0" xfId="62" applyFont="1" applyFill="1" applyAlignment="1" applyProtection="1">
      <alignment horizontal="left" vertical="center" indent="1"/>
    </xf>
    <xf numFmtId="0" fontId="86" fillId="0" borderId="0" xfId="62" applyFont="1" applyFill="1" applyAlignment="1" applyProtection="1">
      <alignment vertical="center" wrapText="1"/>
    </xf>
    <xf numFmtId="0" fontId="59" fillId="0" borderId="0" xfId="60" applyFont="1" applyFill="1" applyAlignment="1" applyProtection="1">
      <alignment horizontal="left" vertical="center" wrapText="1"/>
    </xf>
    <xf numFmtId="0" fontId="60" fillId="0" borderId="0" xfId="60" applyFont="1" applyFill="1" applyAlignment="1" applyProtection="1">
      <alignment horizontal="left" vertical="center" wrapText="1"/>
    </xf>
    <xf numFmtId="0" fontId="61" fillId="0" borderId="0" xfId="60" applyFont="1" applyAlignment="1" applyProtection="1">
      <alignment vertical="center" wrapText="1"/>
    </xf>
    <xf numFmtId="0" fontId="59" fillId="7" borderId="0" xfId="60" applyFont="1" applyFill="1" applyBorder="1" applyAlignment="1" applyProtection="1">
      <alignment vertical="center" wrapText="1"/>
    </xf>
    <xf numFmtId="0" fontId="62" fillId="7" borderId="0" xfId="60" applyFont="1" applyFill="1" applyBorder="1" applyAlignment="1" applyProtection="1">
      <alignment horizontal="right" vertical="center" wrapText="1" indent="1"/>
    </xf>
    <xf numFmtId="0" fontId="62" fillId="7" borderId="0" xfId="60" applyFont="1" applyFill="1" applyBorder="1" applyAlignment="1" applyProtection="1">
      <alignment horizontal="left" vertical="center" wrapText="1" indent="2"/>
    </xf>
    <xf numFmtId="0" fontId="59" fillId="0" borderId="0" xfId="60" applyFont="1" applyAlignment="1" applyProtection="1">
      <alignment vertical="center" wrapText="1"/>
    </xf>
    <xf numFmtId="0" fontId="60" fillId="0" borderId="0" xfId="60" applyFont="1" applyAlignment="1" applyProtection="1">
      <alignment horizontal="center" vertical="center" wrapText="1"/>
    </xf>
    <xf numFmtId="0" fontId="59" fillId="7" borderId="0" xfId="60" applyFont="1" applyFill="1" applyBorder="1" applyAlignment="1" applyProtection="1">
      <alignment horizontal="right" vertical="center" wrapText="1" indent="1"/>
    </xf>
    <xf numFmtId="0" fontId="63" fillId="7" borderId="0" xfId="60" applyFont="1" applyFill="1" applyBorder="1" applyAlignment="1" applyProtection="1">
      <alignment horizontal="center" vertical="center" wrapText="1"/>
    </xf>
    <xf numFmtId="0" fontId="64" fillId="7" borderId="0" xfId="60" applyFont="1" applyFill="1" applyBorder="1" applyAlignment="1" applyProtection="1">
      <alignment vertical="center" wrapText="1"/>
    </xf>
    <xf numFmtId="14" fontId="59" fillId="7" borderId="0" xfId="60" applyNumberFormat="1" applyFont="1" applyFill="1" applyBorder="1" applyAlignment="1" applyProtection="1">
      <alignment horizontal="left" vertical="center" wrapText="1"/>
    </xf>
    <xf numFmtId="0" fontId="60" fillId="7" borderId="0" xfId="60" applyNumberFormat="1" applyFont="1" applyFill="1" applyBorder="1" applyAlignment="1" applyProtection="1">
      <alignment horizontal="center" vertical="center" wrapText="1"/>
    </xf>
    <xf numFmtId="0" fontId="59" fillId="7" borderId="0" xfId="60" applyNumberFormat="1" applyFont="1" applyFill="1" applyBorder="1" applyAlignment="1" applyProtection="1">
      <alignment horizontal="left" vertical="center" wrapText="1" indent="1"/>
    </xf>
    <xf numFmtId="0" fontId="59" fillId="7" borderId="0" xfId="60" applyFont="1" applyFill="1" applyBorder="1" applyAlignment="1" applyProtection="1">
      <alignment horizontal="center" vertical="center" wrapText="1"/>
    </xf>
    <xf numFmtId="0" fontId="65" fillId="7" borderId="0" xfId="60" applyFont="1" applyFill="1" applyBorder="1" applyAlignment="1" applyProtection="1">
      <alignment horizontal="center" vertical="center" wrapText="1"/>
    </xf>
    <xf numFmtId="14" fontId="65" fillId="7" borderId="0" xfId="60" applyNumberFormat="1" applyFont="1" applyFill="1" applyBorder="1" applyAlignment="1" applyProtection="1">
      <alignment horizontal="center" vertical="center" wrapText="1"/>
    </xf>
    <xf numFmtId="0" fontId="65" fillId="7" borderId="0" xfId="60" applyFont="1" applyFill="1" applyBorder="1" applyAlignment="1" applyProtection="1">
      <alignment vertical="center" wrapText="1"/>
    </xf>
    <xf numFmtId="0" fontId="66" fillId="7" borderId="0" xfId="60" applyFont="1" applyFill="1" applyBorder="1" applyAlignment="1" applyProtection="1">
      <alignment vertical="center" wrapText="1"/>
    </xf>
    <xf numFmtId="0" fontId="58" fillId="0" borderId="0" xfId="60" applyNumberFormat="1" applyFont="1" applyFill="1" applyAlignment="1" applyProtection="1">
      <alignment horizontal="left" vertical="center" wrapText="1"/>
    </xf>
    <xf numFmtId="0" fontId="57" fillId="0" borderId="0" xfId="60" applyFont="1" applyFill="1" applyAlignment="1" applyProtection="1">
      <alignment horizontal="left" vertical="center" wrapText="1"/>
    </xf>
    <xf numFmtId="0" fontId="57" fillId="0" borderId="0" xfId="60" applyFont="1" applyAlignment="1" applyProtection="1">
      <alignment vertical="center" wrapText="1"/>
    </xf>
    <xf numFmtId="0" fontId="57" fillId="0" borderId="0" xfId="60" applyFont="1" applyAlignment="1" applyProtection="1">
      <alignment horizontal="center" vertical="center" wrapText="1"/>
    </xf>
    <xf numFmtId="0" fontId="59" fillId="0" borderId="0" xfId="60" applyFont="1" applyBorder="1" applyAlignment="1" applyProtection="1">
      <alignment vertical="center" wrapText="1"/>
    </xf>
    <xf numFmtId="0" fontId="59" fillId="0" borderId="0" xfId="60" applyFont="1" applyAlignment="1" applyProtection="1">
      <alignment horizontal="right" vertical="center"/>
    </xf>
    <xf numFmtId="0" fontId="59" fillId="0" borderId="0" xfId="60" applyFont="1" applyAlignment="1" applyProtection="1">
      <alignment horizontal="center" vertical="center" wrapText="1"/>
    </xf>
    <xf numFmtId="49" fontId="6" fillId="0" borderId="0" xfId="31" applyNumberFormat="1" applyFont="1" applyFill="1" applyBorder="1" applyAlignment="1" applyProtection="1">
      <alignment vertical="center" wrapText="1"/>
    </xf>
    <xf numFmtId="0" fontId="0" fillId="0" borderId="0" xfId="0" applyNumberFormat="1" applyAlignment="1">
      <alignment horizontal="left" vertical="top" indent="1"/>
    </xf>
    <xf numFmtId="0" fontId="0" fillId="0" borderId="0" xfId="0" applyNumberFormat="1" applyAlignment="1">
      <alignment horizontal="left" vertical="center" indent="1"/>
    </xf>
    <xf numFmtId="49" fontId="88" fillId="13" borderId="15" xfId="48" applyFont="1" applyFill="1" applyBorder="1" applyAlignment="1" applyProtection="1">
      <alignment horizontal="center" vertical="center" wrapText="1"/>
    </xf>
    <xf numFmtId="0" fontId="76" fillId="0" borderId="0" xfId="62" applyFont="1" applyFill="1" applyAlignment="1" applyProtection="1">
      <alignment horizontal="left" vertical="center" indent="1"/>
    </xf>
    <xf numFmtId="0" fontId="76" fillId="0" borderId="0" xfId="62" applyNumberFormat="1" applyFont="1" applyFill="1" applyAlignment="1" applyProtection="1">
      <alignment horizontal="left" vertical="center" indent="1"/>
    </xf>
    <xf numFmtId="14" fontId="6" fillId="8" borderId="5" xfId="61" applyNumberFormat="1" applyFont="1" applyFill="1" applyBorder="1" applyAlignment="1" applyProtection="1">
      <alignment horizontal="left" vertical="center" wrapText="1" indent="1"/>
    </xf>
    <xf numFmtId="0" fontId="29" fillId="0" borderId="0" xfId="62" applyFont="1" applyFill="1" applyBorder="1" applyAlignment="1" applyProtection="1">
      <alignment horizontal="center" vertical="top" wrapText="1"/>
    </xf>
    <xf numFmtId="0" fontId="76" fillId="0" borderId="24" xfId="62" applyFont="1" applyFill="1" applyBorder="1" applyAlignment="1" applyProtection="1">
      <alignment vertical="center"/>
    </xf>
    <xf numFmtId="0" fontId="6" fillId="0" borderId="5" xfId="36" applyNumberFormat="1" applyFont="1" applyFill="1" applyBorder="1" applyAlignment="1" applyProtection="1">
      <alignment horizontal="center" vertical="center" wrapText="1"/>
    </xf>
    <xf numFmtId="0" fontId="0" fillId="0" borderId="5" xfId="0" applyNumberFormat="1" applyFill="1" applyBorder="1" applyAlignment="1" applyProtection="1">
      <alignment horizontal="center" vertical="center"/>
    </xf>
    <xf numFmtId="49" fontId="0" fillId="0" borderId="5" xfId="0" applyNumberFormat="1" applyFill="1" applyBorder="1" applyAlignment="1" applyProtection="1">
      <alignment horizontal="center" vertical="center"/>
    </xf>
    <xf numFmtId="49" fontId="0" fillId="0" borderId="5" xfId="0" applyNumberFormat="1" applyFill="1" applyBorder="1" applyAlignment="1" applyProtection="1">
      <alignment horizontal="left" vertical="center"/>
    </xf>
    <xf numFmtId="0" fontId="74" fillId="0" borderId="0" xfId="0" applyNumberFormat="1" applyFont="1" applyAlignment="1">
      <alignment vertical="center"/>
    </xf>
    <xf numFmtId="0" fontId="0" fillId="0" borderId="0" xfId="0" applyNumberFormat="1" applyFont="1" applyAlignment="1">
      <alignment vertical="center"/>
    </xf>
    <xf numFmtId="0" fontId="8" fillId="10" borderId="5" xfId="62" applyFont="1" applyFill="1" applyBorder="1" applyAlignment="1" applyProtection="1">
      <alignment horizontal="center" vertical="center" wrapText="1"/>
    </xf>
    <xf numFmtId="0" fontId="0" fillId="0" borderId="13" xfId="0" applyNumberFormat="1" applyBorder="1">
      <alignment vertical="top"/>
    </xf>
    <xf numFmtId="49" fontId="6" fillId="0" borderId="0" xfId="0" applyFont="1" applyFill="1" applyProtection="1">
      <alignment vertical="top"/>
    </xf>
    <xf numFmtId="0" fontId="8" fillId="10" borderId="5" xfId="0" applyNumberFormat="1" applyFont="1" applyFill="1" applyBorder="1" applyAlignment="1" applyProtection="1">
      <alignment horizontal="center" vertical="center"/>
    </xf>
    <xf numFmtId="49" fontId="0" fillId="0" borderId="5" xfId="0" applyNumberFormat="1" applyFill="1" applyBorder="1" applyProtection="1">
      <alignment vertical="top"/>
    </xf>
    <xf numFmtId="49" fontId="0" fillId="0" borderId="5" xfId="0" applyNumberFormat="1" applyFont="1" applyFill="1" applyBorder="1" applyProtection="1">
      <alignment vertical="top"/>
    </xf>
    <xf numFmtId="0" fontId="6" fillId="0" borderId="0" xfId="62" applyFont="1" applyFill="1" applyAlignment="1" applyProtection="1">
      <alignment horizontal="left" vertical="center" wrapText="1" indent="2"/>
    </xf>
    <xf numFmtId="0" fontId="6" fillId="0" borderId="5" xfId="62" applyNumberFormat="1" applyFont="1" applyFill="1" applyBorder="1" applyAlignment="1" applyProtection="1">
      <alignment vertical="top" wrapText="1"/>
    </xf>
    <xf numFmtId="0" fontId="0" fillId="9" borderId="5" xfId="31" applyNumberFormat="1" applyFont="1" applyFill="1" applyBorder="1" applyAlignment="1" applyProtection="1">
      <alignment horizontal="left" vertical="center" wrapText="1"/>
      <protection locked="0"/>
    </xf>
    <xf numFmtId="0" fontId="6" fillId="0" borderId="5" xfId="62" applyNumberFormat="1" applyFont="1" applyFill="1" applyBorder="1" applyAlignment="1" applyProtection="1">
      <alignment horizontal="left" vertical="top" wrapText="1"/>
    </xf>
    <xf numFmtId="0" fontId="6" fillId="0" borderId="5" xfId="62" applyNumberFormat="1" applyFont="1" applyFill="1" applyBorder="1" applyAlignment="1" applyProtection="1">
      <alignment horizontal="left" vertical="center" wrapText="1"/>
    </xf>
    <xf numFmtId="0" fontId="6" fillId="0" borderId="5" xfId="55" applyFont="1" applyFill="1" applyBorder="1" applyAlignment="1" applyProtection="1">
      <alignment horizontal="left" vertical="center" wrapText="1" indent="1"/>
    </xf>
    <xf numFmtId="0" fontId="6" fillId="0" borderId="0" xfId="55" applyFont="1" applyFill="1" applyBorder="1" applyAlignment="1" applyProtection="1">
      <alignment horizontal="left" vertical="center" wrapText="1" indent="2"/>
    </xf>
    <xf numFmtId="0" fontId="6" fillId="0" borderId="0" xfId="61" applyNumberFormat="1" applyFont="1" applyFill="1" applyBorder="1" applyAlignment="1" applyProtection="1">
      <alignment horizontal="left" vertical="center" wrapText="1"/>
    </xf>
    <xf numFmtId="0" fontId="6" fillId="0" borderId="5" xfId="55" applyFont="1" applyFill="1" applyBorder="1" applyAlignment="1" applyProtection="1">
      <alignment horizontal="left" vertical="center" wrapText="1" indent="4"/>
    </xf>
    <xf numFmtId="49" fontId="6" fillId="13" borderId="25" xfId="62" applyNumberFormat="1" applyFont="1" applyFill="1" applyBorder="1" applyAlignment="1" applyProtection="1">
      <alignment horizontal="center" vertical="center" wrapText="1"/>
    </xf>
    <xf numFmtId="0" fontId="6" fillId="13" borderId="17" xfId="61" applyNumberFormat="1" applyFont="1" applyFill="1" applyBorder="1" applyAlignment="1" applyProtection="1">
      <alignment horizontal="left" vertical="center" wrapText="1"/>
    </xf>
    <xf numFmtId="49" fontId="6" fillId="13" borderId="18" xfId="62" applyNumberFormat="1" applyFont="1" applyFill="1" applyBorder="1" applyAlignment="1" applyProtection="1">
      <alignment vertical="center" wrapText="1"/>
    </xf>
    <xf numFmtId="49" fontId="6" fillId="13" borderId="19" xfId="62" applyNumberFormat="1" applyFont="1" applyFill="1" applyBorder="1" applyAlignment="1" applyProtection="1">
      <alignment horizontal="center" vertical="center" wrapText="1"/>
    </xf>
    <xf numFmtId="49" fontId="40" fillId="13" borderId="23" xfId="0" applyFont="1" applyFill="1" applyBorder="1" applyAlignment="1" applyProtection="1">
      <alignment horizontal="left" vertical="center" indent="3"/>
    </xf>
    <xf numFmtId="0" fontId="6" fillId="13" borderId="21" xfId="61" applyNumberFormat="1" applyFont="1" applyFill="1" applyBorder="1" applyAlignment="1" applyProtection="1">
      <alignment horizontal="left" vertical="center" wrapText="1"/>
    </xf>
    <xf numFmtId="0" fontId="6" fillId="0" borderId="5" xfId="36" applyFont="1" applyFill="1" applyBorder="1" applyAlignment="1" applyProtection="1">
      <alignment horizontal="center" vertical="center" wrapText="1"/>
    </xf>
    <xf numFmtId="49" fontId="6" fillId="0" borderId="16" xfId="57" applyNumberFormat="1" applyFont="1" applyFill="1" applyBorder="1" applyAlignment="1" applyProtection="1">
      <alignment horizontal="left" vertical="center" wrapText="1"/>
    </xf>
    <xf numFmtId="49" fontId="8" fillId="13" borderId="13" xfId="48" applyFont="1" applyFill="1" applyBorder="1" applyAlignment="1" applyProtection="1">
      <alignment horizontal="center" vertical="center"/>
    </xf>
    <xf numFmtId="49" fontId="40" fillId="13" borderId="14" xfId="48" applyFont="1" applyFill="1" applyBorder="1" applyAlignment="1" applyProtection="1">
      <alignment horizontal="left" vertical="center"/>
    </xf>
    <xf numFmtId="0" fontId="6" fillId="0" borderId="0" xfId="57" applyFont="1" applyAlignment="1" applyProtection="1"/>
    <xf numFmtId="49" fontId="6" fillId="13" borderId="14" xfId="62" applyNumberFormat="1" applyFont="1" applyFill="1" applyBorder="1" applyAlignment="1" applyProtection="1">
      <alignment horizontal="left" vertical="center" wrapText="1" indent="4"/>
    </xf>
    <xf numFmtId="49" fontId="0" fillId="9" borderId="5" xfId="61" applyNumberFormat="1" applyFont="1" applyFill="1" applyBorder="1" applyAlignment="1" applyProtection="1">
      <alignment horizontal="left" vertical="center" wrapText="1"/>
      <protection locked="0"/>
    </xf>
    <xf numFmtId="0" fontId="6" fillId="0" borderId="14" xfId="61" applyNumberFormat="1" applyFont="1" applyFill="1" applyBorder="1" applyAlignment="1" applyProtection="1">
      <alignment vertical="center" wrapText="1"/>
    </xf>
    <xf numFmtId="0" fontId="6" fillId="7" borderId="26" xfId="62" applyNumberFormat="1" applyFont="1" applyFill="1" applyBorder="1" applyAlignment="1" applyProtection="1">
      <alignment horizontal="left" vertical="center" wrapText="1"/>
    </xf>
    <xf numFmtId="49" fontId="6" fillId="11" borderId="30" xfId="61" applyNumberFormat="1" applyFont="1" applyFill="1" applyBorder="1" applyAlignment="1" applyProtection="1">
      <alignment horizontal="center" vertical="center" wrapText="1"/>
    </xf>
    <xf numFmtId="165" fontId="6" fillId="9" borderId="5" xfId="0" applyNumberFormat="1" applyFont="1" applyFill="1" applyBorder="1" applyAlignment="1" applyProtection="1">
      <alignment horizontal="right" vertical="center"/>
      <protection locked="0"/>
    </xf>
    <xf numFmtId="165" fontId="6" fillId="9" borderId="5" xfId="0" applyNumberFormat="1" applyFont="1" applyFill="1" applyBorder="1" applyAlignment="1" applyProtection="1">
      <alignment horizontal="right" vertical="center" wrapText="1"/>
      <protection locked="0"/>
    </xf>
    <xf numFmtId="49" fontId="6" fillId="9" borderId="5" xfId="61" applyNumberFormat="1" applyFont="1" applyFill="1" applyBorder="1" applyAlignment="1" applyProtection="1">
      <alignment horizontal="center" vertical="center" wrapText="1"/>
      <protection locked="0"/>
    </xf>
    <xf numFmtId="49" fontId="6" fillId="11" borderId="30" xfId="61" applyNumberFormat="1" applyFont="1" applyFill="1" applyBorder="1" applyAlignment="1" applyProtection="1">
      <alignment horizontal="center" vertical="center" wrapText="1"/>
    </xf>
    <xf numFmtId="0" fontId="76" fillId="0" borderId="0" xfId="62" applyFont="1" applyFill="1" applyAlignment="1" applyProtection="1">
      <alignment horizontal="center" vertical="center" wrapText="1"/>
    </xf>
    <xf numFmtId="0" fontId="6" fillId="0" borderId="37" xfId="55" applyFont="1" applyFill="1" applyBorder="1" applyAlignment="1" applyProtection="1">
      <alignment vertical="center" wrapText="1"/>
    </xf>
    <xf numFmtId="49" fontId="29" fillId="7" borderId="15" xfId="36" applyNumberFormat="1" applyFont="1" applyFill="1" applyBorder="1" applyAlignment="1" applyProtection="1">
      <alignment horizontal="center" vertical="center" wrapText="1"/>
    </xf>
    <xf numFmtId="0" fontId="29" fillId="7" borderId="15" xfId="36" applyNumberFormat="1" applyFont="1" applyFill="1" applyBorder="1" applyAlignment="1" applyProtection="1">
      <alignment horizontal="center" vertical="center" wrapText="1"/>
    </xf>
    <xf numFmtId="0" fontId="29" fillId="7" borderId="15" xfId="36" applyNumberFormat="1" applyFont="1" applyFill="1" applyBorder="1" applyAlignment="1" applyProtection="1">
      <alignment vertical="center" wrapText="1"/>
    </xf>
    <xf numFmtId="0" fontId="76" fillId="7" borderId="15" xfId="36" applyNumberFormat="1" applyFont="1" applyFill="1" applyBorder="1" applyAlignment="1" applyProtection="1">
      <alignment vertical="center" wrapText="1"/>
    </xf>
    <xf numFmtId="0" fontId="6" fillId="0" borderId="15" xfId="62" applyFont="1" applyFill="1" applyBorder="1" applyAlignment="1" applyProtection="1">
      <alignment vertical="center" wrapText="1"/>
    </xf>
    <xf numFmtId="0" fontId="6" fillId="0" borderId="26" xfId="61" applyNumberFormat="1" applyFont="1" applyFill="1" applyBorder="1" applyAlignment="1" applyProtection="1">
      <alignment vertical="center" wrapText="1"/>
    </xf>
    <xf numFmtId="0" fontId="76" fillId="7" borderId="15" xfId="36" applyNumberFormat="1" applyFont="1" applyFill="1" applyBorder="1" applyAlignment="1" applyProtection="1">
      <alignment horizontal="center" vertical="center" wrapText="1"/>
    </xf>
    <xf numFmtId="0" fontId="6" fillId="0" borderId="38" xfId="55" applyFont="1" applyFill="1" applyBorder="1" applyAlignment="1" applyProtection="1">
      <alignment vertical="center" wrapText="1"/>
    </xf>
    <xf numFmtId="49" fontId="0" fillId="0" borderId="17" xfId="0" applyBorder="1" applyAlignment="1">
      <alignment horizontal="center" vertical="center"/>
    </xf>
    <xf numFmtId="49" fontId="0" fillId="0" borderId="17" xfId="0" applyFill="1" applyBorder="1" applyAlignment="1" applyProtection="1">
      <alignment horizontal="center" vertical="center"/>
    </xf>
    <xf numFmtId="49" fontId="6" fillId="11" borderId="30" xfId="61" applyNumberFormat="1" applyFont="1" applyFill="1" applyBorder="1" applyAlignment="1" applyProtection="1">
      <alignment horizontal="center" vertical="center" wrapText="1"/>
    </xf>
    <xf numFmtId="0" fontId="6" fillId="0" borderId="26" xfId="62" applyNumberFormat="1" applyFont="1" applyFill="1" applyBorder="1" applyAlignment="1" applyProtection="1">
      <alignment horizontal="left" vertical="top" wrapText="1"/>
    </xf>
    <xf numFmtId="0" fontId="67" fillId="7" borderId="0" xfId="60" applyFont="1" applyFill="1" applyBorder="1" applyAlignment="1" applyProtection="1">
      <alignment vertical="center" wrapText="1"/>
    </xf>
    <xf numFmtId="0" fontId="68" fillId="0" borderId="0" xfId="62" applyFont="1" applyFill="1" applyAlignment="1" applyProtection="1">
      <alignment vertical="center" wrapText="1"/>
    </xf>
    <xf numFmtId="0" fontId="68" fillId="0" borderId="0" xfId="35" applyFont="1" applyFill="1" applyBorder="1" applyAlignment="1" applyProtection="1">
      <alignment vertical="center" wrapText="1"/>
    </xf>
    <xf numFmtId="0" fontId="68" fillId="0" borderId="0" xfId="63" applyFont="1" applyBorder="1" applyAlignment="1">
      <alignment vertical="center" wrapText="1"/>
    </xf>
    <xf numFmtId="0" fontId="68" fillId="0" borderId="0" xfId="57" applyFont="1" applyProtection="1"/>
    <xf numFmtId="49" fontId="69" fillId="0" borderId="0" xfId="0" applyFont="1">
      <alignment vertical="top"/>
    </xf>
    <xf numFmtId="49" fontId="6" fillId="0" borderId="5" xfId="62" applyNumberFormat="1" applyFont="1" applyFill="1" applyBorder="1" applyAlignment="1" applyProtection="1">
      <alignment horizontal="center" vertical="center" wrapText="1"/>
    </xf>
    <xf numFmtId="0" fontId="84" fillId="0" borderId="0" xfId="62" applyFont="1" applyFill="1" applyAlignment="1" applyProtection="1">
      <alignment vertical="center" wrapText="1"/>
    </xf>
    <xf numFmtId="0" fontId="6" fillId="0" borderId="26" xfId="62" applyNumberFormat="1" applyFont="1" applyFill="1" applyBorder="1" applyAlignment="1" applyProtection="1">
      <alignment vertical="center" wrapText="1"/>
    </xf>
    <xf numFmtId="0" fontId="76" fillId="0" borderId="0" xfId="0" applyNumberFormat="1" applyFont="1" applyFill="1" applyBorder="1" applyAlignment="1">
      <alignment horizontal="center" vertical="center"/>
    </xf>
    <xf numFmtId="49" fontId="70" fillId="0" borderId="0" xfId="0" applyFont="1" applyBorder="1">
      <alignment vertical="top"/>
    </xf>
    <xf numFmtId="49" fontId="0" fillId="0" borderId="0" xfId="0" applyNumberFormat="1" applyFont="1" applyFill="1" applyBorder="1" applyAlignment="1" applyProtection="1">
      <alignment horizontal="right" vertical="center" wrapText="1" indent="1"/>
    </xf>
    <xf numFmtId="49" fontId="0" fillId="0" borderId="0" xfId="0" applyNumberFormat="1" applyFill="1" applyBorder="1" applyAlignment="1" applyProtection="1">
      <alignment horizontal="right" vertical="center" wrapText="1" indent="1"/>
    </xf>
    <xf numFmtId="0" fontId="6" fillId="0" borderId="0" xfId="60" applyNumberFormat="1" applyFont="1" applyFill="1" applyBorder="1" applyAlignment="1" applyProtection="1">
      <alignment horizontal="center" vertical="center" wrapText="1"/>
    </xf>
    <xf numFmtId="49" fontId="6" fillId="0" borderId="26" xfId="0" applyNumberFormat="1" applyFont="1" applyBorder="1" applyProtection="1">
      <alignment vertical="top"/>
    </xf>
    <xf numFmtId="49" fontId="6" fillId="0" borderId="26" xfId="0" applyNumberFormat="1" applyFont="1" applyBorder="1" applyAlignment="1" applyProtection="1">
      <alignment vertical="top" wrapText="1"/>
    </xf>
    <xf numFmtId="0" fontId="6" fillId="9" borderId="5" xfId="61" applyNumberFormat="1" applyFont="1" applyFill="1" applyBorder="1" applyAlignment="1" applyProtection="1">
      <alignment horizontal="left" vertical="center" wrapText="1"/>
      <protection locked="0"/>
    </xf>
    <xf numFmtId="49" fontId="6" fillId="9" borderId="5" xfId="0" applyNumberFormat="1" applyFont="1" applyFill="1" applyBorder="1" applyAlignment="1" applyProtection="1">
      <alignment horizontal="left" vertical="center" wrapText="1" indent="1"/>
      <protection locked="0"/>
    </xf>
    <xf numFmtId="0" fontId="35" fillId="7" borderId="0" xfId="50" applyNumberFormat="1" applyFont="1" applyFill="1" applyBorder="1" applyAlignment="1">
      <alignment horizontal="left" vertical="center" wrapText="1"/>
    </xf>
    <xf numFmtId="0" fontId="34" fillId="7" borderId="0" xfId="50" applyNumberFormat="1" applyFont="1" applyFill="1" applyBorder="1" applyAlignment="1">
      <alignment vertical="top" wrapText="1"/>
    </xf>
    <xf numFmtId="0" fontId="35" fillId="7" borderId="0" xfId="50" applyNumberFormat="1" applyFont="1" applyFill="1" applyBorder="1" applyAlignment="1">
      <alignment vertical="center" wrapText="1"/>
    </xf>
    <xf numFmtId="0" fontId="34" fillId="7" borderId="0" xfId="50" applyNumberFormat="1" applyFont="1" applyFill="1" applyBorder="1" applyAlignment="1">
      <alignment vertical="center" wrapText="1"/>
    </xf>
    <xf numFmtId="0" fontId="76" fillId="0" borderId="0" xfId="48" applyNumberFormat="1" applyFont="1">
      <alignment vertical="top"/>
    </xf>
    <xf numFmtId="49" fontId="76" fillId="0" borderId="0" xfId="48" applyNumberFormat="1" applyFont="1">
      <alignment vertical="top"/>
    </xf>
    <xf numFmtId="0" fontId="29" fillId="0" borderId="0" xfId="62" applyNumberFormat="1" applyFont="1" applyFill="1" applyBorder="1" applyAlignment="1" applyProtection="1">
      <alignment horizontal="center" vertical="center" wrapText="1"/>
    </xf>
    <xf numFmtId="0" fontId="0" fillId="0" borderId="0" xfId="0" applyNumberFormat="1" applyFill="1" applyProtection="1">
      <alignment vertical="top"/>
    </xf>
    <xf numFmtId="0" fontId="6" fillId="0" borderId="5" xfId="62" applyNumberFormat="1" applyFont="1" applyFill="1" applyBorder="1" applyAlignment="1" applyProtection="1">
      <alignment horizontal="left" vertical="top" wrapText="1"/>
    </xf>
    <xf numFmtId="0" fontId="6" fillId="0" borderId="26" xfId="62" applyNumberFormat="1" applyFont="1" applyFill="1" applyBorder="1" applyAlignment="1" applyProtection="1">
      <alignment horizontal="left" vertical="top" wrapText="1"/>
    </xf>
    <xf numFmtId="0" fontId="0" fillId="0" borderId="5" xfId="0" applyNumberFormat="1" applyFill="1" applyBorder="1" applyAlignment="1">
      <alignment vertical="top" wrapText="1"/>
    </xf>
    <xf numFmtId="0" fontId="22" fillId="0" borderId="0" xfId="60" applyFont="1" applyAlignment="1" applyProtection="1">
      <alignment vertical="center" wrapText="1"/>
    </xf>
    <xf numFmtId="0" fontId="6" fillId="7" borderId="0" xfId="60" applyFont="1" applyFill="1" applyBorder="1" applyAlignment="1" applyProtection="1">
      <alignment vertical="center" wrapText="1"/>
    </xf>
    <xf numFmtId="0" fontId="6" fillId="0" borderId="0" xfId="60" applyFont="1" applyAlignment="1" applyProtection="1">
      <alignment vertical="center" wrapText="1"/>
    </xf>
    <xf numFmtId="0" fontId="25" fillId="7" borderId="0" xfId="60" applyFont="1" applyFill="1" applyBorder="1" applyAlignment="1" applyProtection="1">
      <alignment vertical="center" wrapText="1"/>
    </xf>
    <xf numFmtId="0" fontId="6" fillId="7" borderId="0" xfId="60" applyFont="1" applyFill="1" applyBorder="1" applyAlignment="1" applyProtection="1">
      <alignment horizontal="right" vertical="center" wrapText="1" indent="1"/>
    </xf>
    <xf numFmtId="0" fontId="6" fillId="0" borderId="0" xfId="60" applyFont="1" applyFill="1" applyAlignment="1" applyProtection="1">
      <alignment horizontal="left" vertical="center" wrapText="1"/>
    </xf>
    <xf numFmtId="49" fontId="6" fillId="9" borderId="5" xfId="60" applyNumberFormat="1" applyFont="1" applyFill="1" applyBorder="1" applyAlignment="1" applyProtection="1">
      <alignment horizontal="left" vertical="center" wrapText="1" indent="1"/>
      <protection locked="0"/>
    </xf>
    <xf numFmtId="49" fontId="0" fillId="9" borderId="5" xfId="61" applyNumberFormat="1" applyFont="1" applyFill="1" applyBorder="1" applyAlignment="1" applyProtection="1">
      <alignment horizontal="left" vertical="center" wrapText="1" indent="1"/>
      <protection locked="0"/>
    </xf>
    <xf numFmtId="0" fontId="65" fillId="7" borderId="0" xfId="60" applyFont="1" applyFill="1" applyBorder="1" applyAlignment="1" applyProtection="1">
      <alignment vertical="center" wrapText="1"/>
    </xf>
    <xf numFmtId="0" fontId="6" fillId="0" borderId="0" xfId="60" applyNumberFormat="1" applyFont="1" applyFill="1" applyBorder="1" applyAlignment="1" applyProtection="1">
      <alignment horizontal="center" vertical="center" wrapText="1"/>
    </xf>
    <xf numFmtId="0" fontId="6" fillId="0" borderId="0" xfId="60" applyNumberFormat="1" applyFont="1" applyFill="1" applyBorder="1" applyAlignment="1" applyProtection="1">
      <alignment horizontal="center" vertical="center" wrapText="1"/>
    </xf>
    <xf numFmtId="0" fontId="0" fillId="7" borderId="0" xfId="60" applyFont="1" applyFill="1" applyBorder="1" applyAlignment="1" applyProtection="1">
      <alignment horizontal="right" vertical="center" wrapText="1" indent="1"/>
    </xf>
    <xf numFmtId="49" fontId="104" fillId="0" borderId="0" xfId="62" applyNumberFormat="1" applyFont="1" applyFill="1" applyBorder="1" applyAlignment="1" applyProtection="1">
      <alignment vertical="center" wrapText="1"/>
    </xf>
    <xf numFmtId="0" fontId="0" fillId="0" borderId="0" xfId="0" applyNumberFormat="1">
      <alignment vertical="top"/>
    </xf>
    <xf numFmtId="49" fontId="0" fillId="9" borderId="5" xfId="61" applyNumberFormat="1" applyFont="1" applyFill="1" applyBorder="1" applyAlignment="1" applyProtection="1">
      <alignment horizontal="center" vertical="center" wrapText="1"/>
      <protection locked="0"/>
    </xf>
    <xf numFmtId="0" fontId="0" fillId="0" borderId="0" xfId="0" applyNumberFormat="1">
      <alignment vertical="top"/>
    </xf>
    <xf numFmtId="0" fontId="0" fillId="0" borderId="0" xfId="0" applyNumberFormat="1" applyAlignment="1">
      <alignment vertical="center"/>
    </xf>
    <xf numFmtId="0" fontId="6" fillId="0" borderId="0" xfId="62" applyFont="1" applyFill="1" applyBorder="1" applyAlignment="1" applyProtection="1">
      <alignment horizontal="center" vertical="center" wrapText="1"/>
    </xf>
    <xf numFmtId="0" fontId="6" fillId="0" borderId="5" xfId="62" applyFont="1" applyFill="1" applyBorder="1" applyAlignment="1" applyProtection="1">
      <alignment horizontal="center" vertical="center" wrapText="1"/>
    </xf>
    <xf numFmtId="0" fontId="6" fillId="0" borderId="0" xfId="62" applyFont="1" applyFill="1" applyAlignment="1" applyProtection="1">
      <alignment horizontal="left" vertical="top" wrapText="1"/>
    </xf>
    <xf numFmtId="0" fontId="0" fillId="0" borderId="5" xfId="0" applyNumberFormat="1" applyFill="1" applyBorder="1" applyAlignment="1">
      <alignment horizontal="center" vertical="center"/>
    </xf>
    <xf numFmtId="0" fontId="76" fillId="0" borderId="0" xfId="0" applyNumberFormat="1" applyFont="1" applyFill="1" applyBorder="1" applyAlignment="1">
      <alignment horizontal="center" vertical="center"/>
    </xf>
    <xf numFmtId="0" fontId="6" fillId="0" borderId="5" xfId="62" applyNumberFormat="1" applyFont="1" applyFill="1" applyBorder="1" applyAlignment="1" applyProtection="1">
      <alignment horizontal="left" vertical="top" wrapText="1"/>
    </xf>
    <xf numFmtId="0" fontId="6" fillId="0" borderId="5" xfId="53" applyFont="1" applyFill="1" applyBorder="1" applyAlignment="1" applyProtection="1">
      <alignment horizontal="center" vertical="center" wrapText="1"/>
    </xf>
    <xf numFmtId="0" fontId="6" fillId="8" borderId="5" xfId="61" applyNumberFormat="1" applyFont="1" applyFill="1" applyBorder="1" applyAlignment="1" applyProtection="1">
      <alignment horizontal="left" vertical="center" wrapText="1"/>
    </xf>
    <xf numFmtId="0" fontId="76" fillId="0" borderId="0" xfId="62" applyFont="1" applyFill="1" applyBorder="1" applyAlignment="1" applyProtection="1">
      <alignment horizontal="center" vertical="center" wrapText="1"/>
    </xf>
    <xf numFmtId="0" fontId="0" fillId="0" borderId="5" xfId="55" applyFont="1" applyFill="1" applyBorder="1" applyAlignment="1" applyProtection="1">
      <alignment horizontal="center" vertical="center" wrapText="1"/>
    </xf>
    <xf numFmtId="0" fontId="29" fillId="7" borderId="15" xfId="36" applyNumberFormat="1" applyFont="1" applyFill="1" applyBorder="1" applyAlignment="1" applyProtection="1">
      <alignment horizontal="center" vertical="center" wrapText="1"/>
    </xf>
    <xf numFmtId="49" fontId="6" fillId="2" borderId="5" xfId="61" applyNumberFormat="1" applyFont="1" applyFill="1" applyBorder="1" applyAlignment="1" applyProtection="1">
      <alignment horizontal="left" vertical="center" wrapText="1"/>
      <protection locked="0"/>
    </xf>
    <xf numFmtId="0" fontId="6" fillId="7" borderId="5" xfId="62" applyNumberFormat="1" applyFont="1" applyFill="1" applyBorder="1" applyAlignment="1" applyProtection="1">
      <alignment horizontal="left" vertical="center" wrapText="1"/>
    </xf>
    <xf numFmtId="14" fontId="6" fillId="8" borderId="5" xfId="61" applyNumberFormat="1" applyFont="1" applyFill="1" applyBorder="1" applyAlignment="1" applyProtection="1">
      <alignment horizontal="left" vertical="center" wrapText="1" indent="1"/>
    </xf>
    <xf numFmtId="14" fontId="49" fillId="0" borderId="5" xfId="61" applyNumberFormat="1" applyFont="1" applyFill="1" applyBorder="1" applyAlignment="1" applyProtection="1">
      <alignment horizontal="center" vertical="center" wrapText="1"/>
    </xf>
    <xf numFmtId="0" fontId="6" fillId="0" borderId="5" xfId="61" applyNumberFormat="1" applyFont="1" applyFill="1" applyBorder="1" applyAlignment="1" applyProtection="1">
      <alignment horizontal="center" vertical="center" wrapText="1"/>
    </xf>
    <xf numFmtId="49" fontId="6" fillId="0" borderId="5" xfId="36" applyNumberFormat="1" applyFont="1" applyFill="1" applyBorder="1" applyAlignment="1" applyProtection="1">
      <alignment horizontal="center" vertical="center" wrapText="1"/>
    </xf>
    <xf numFmtId="49" fontId="0" fillId="9" borderId="5" xfId="0" applyNumberFormat="1" applyFill="1" applyBorder="1" applyAlignment="1" applyProtection="1">
      <alignment horizontal="left" vertical="center" wrapText="1"/>
      <protection locked="0"/>
    </xf>
    <xf numFmtId="0" fontId="6" fillId="0" borderId="5" xfId="62" applyNumberFormat="1" applyFont="1" applyFill="1" applyBorder="1" applyAlignment="1" applyProtection="1">
      <alignment horizontal="center" vertical="center" wrapText="1"/>
    </xf>
    <xf numFmtId="0" fontId="0" fillId="0" borderId="0" xfId="0" applyNumberFormat="1">
      <alignment vertical="top"/>
    </xf>
    <xf numFmtId="0" fontId="6" fillId="0" borderId="5" xfId="62" applyFont="1" applyFill="1" applyBorder="1" applyAlignment="1" applyProtection="1">
      <alignment horizontal="center" vertical="center" wrapText="1"/>
    </xf>
    <xf numFmtId="0" fontId="6" fillId="0" borderId="0" xfId="62" applyFont="1" applyFill="1" applyAlignment="1" applyProtection="1">
      <alignment horizontal="left" vertical="top" wrapText="1"/>
    </xf>
    <xf numFmtId="0" fontId="0" fillId="0" borderId="5" xfId="55" applyFont="1" applyFill="1" applyBorder="1" applyAlignment="1" applyProtection="1">
      <alignment horizontal="center" vertical="center" wrapText="1"/>
    </xf>
    <xf numFmtId="0" fontId="29" fillId="7" borderId="15" xfId="36" applyNumberFormat="1" applyFont="1" applyFill="1" applyBorder="1" applyAlignment="1" applyProtection="1">
      <alignment horizontal="center" vertical="center" wrapText="1"/>
    </xf>
    <xf numFmtId="0" fontId="76" fillId="0" borderId="0" xfId="62" applyFont="1" applyFill="1" applyBorder="1" applyAlignment="1" applyProtection="1">
      <alignment horizontal="center" vertical="center" wrapText="1"/>
    </xf>
    <xf numFmtId="0" fontId="6" fillId="0" borderId="5" xfId="53" applyFont="1" applyFill="1" applyBorder="1" applyAlignment="1" applyProtection="1">
      <alignment horizontal="center" vertical="center" wrapText="1"/>
    </xf>
    <xf numFmtId="0" fontId="6" fillId="7" borderId="5" xfId="62" applyNumberFormat="1" applyFont="1" applyFill="1" applyBorder="1" applyAlignment="1" applyProtection="1">
      <alignment horizontal="left" vertical="center" wrapText="1"/>
    </xf>
    <xf numFmtId="22" fontId="6" fillId="0" borderId="0" xfId="57" applyNumberFormat="1" applyFont="1" applyAlignment="1" applyProtection="1">
      <alignment horizontal="left" vertical="center" wrapText="1"/>
    </xf>
    <xf numFmtId="49" fontId="0" fillId="8" borderId="5" xfId="61" applyNumberFormat="1" applyFont="1" applyFill="1" applyBorder="1" applyAlignment="1" applyProtection="1">
      <alignment horizontal="left" vertical="center" wrapText="1" indent="1"/>
    </xf>
    <xf numFmtId="49" fontId="33" fillId="0" borderId="5" xfId="36" applyNumberFormat="1" applyFont="1" applyFill="1" applyBorder="1" applyAlignment="1" applyProtection="1">
      <alignment horizontal="center" vertical="center" wrapText="1"/>
    </xf>
    <xf numFmtId="4" fontId="6" fillId="9" borderId="5" xfId="31" applyNumberFormat="1" applyFont="1" applyFill="1" applyBorder="1" applyAlignment="1" applyProtection="1">
      <alignment horizontal="right" vertical="center" wrapText="1"/>
      <protection locked="0"/>
    </xf>
    <xf numFmtId="49" fontId="0" fillId="8" borderId="5" xfId="0" applyNumberFormat="1" applyFill="1" applyBorder="1" applyAlignment="1" applyProtection="1">
      <alignment horizontal="left" vertical="center" wrapText="1"/>
    </xf>
    <xf numFmtId="0" fontId="18" fillId="0" borderId="0" xfId="63" applyFont="1" applyFill="1" applyBorder="1" applyAlignment="1">
      <alignment horizontal="left" vertical="center" wrapText="1" indent="1"/>
    </xf>
    <xf numFmtId="0" fontId="0" fillId="0" borderId="0" xfId="0" applyNumberFormat="1">
      <alignment vertical="top"/>
    </xf>
    <xf numFmtId="49" fontId="0" fillId="12" borderId="54" xfId="0" applyFont="1" applyFill="1" applyBorder="1" applyAlignment="1">
      <alignment horizontal="center" vertical="center"/>
    </xf>
    <xf numFmtId="0" fontId="18" fillId="0" borderId="0" xfId="23" applyFont="1" applyFill="1" applyBorder="1" applyAlignment="1" applyProtection="1">
      <alignment horizontal="left" vertical="top" wrapText="1"/>
    </xf>
    <xf numFmtId="49" fontId="71" fillId="0" borderId="0" xfId="31" applyNumberFormat="1" applyFont="1" applyBorder="1" applyProtection="1">
      <alignment vertical="top"/>
    </xf>
    <xf numFmtId="49" fontId="0" fillId="0" borderId="0" xfId="0" applyBorder="1">
      <alignment vertical="top"/>
    </xf>
    <xf numFmtId="0" fontId="14" fillId="7" borderId="0" xfId="50" applyNumberFormat="1" applyFont="1" applyFill="1" applyBorder="1" applyAlignment="1">
      <alignment horizontal="justify" vertical="top" wrapText="1"/>
    </xf>
    <xf numFmtId="49" fontId="71" fillId="0" borderId="0" xfId="31" applyNumberFormat="1" applyBorder="1" applyAlignment="1" applyProtection="1">
      <alignment vertical="center"/>
    </xf>
    <xf numFmtId="0" fontId="18" fillId="0" borderId="0" xfId="23" applyFont="1" applyFill="1" applyBorder="1" applyAlignment="1" applyProtection="1">
      <alignment horizontal="right" vertical="top" wrapText="1" indent="1"/>
    </xf>
    <xf numFmtId="0" fontId="18" fillId="0" borderId="0" xfId="23" applyFont="1" applyFill="1" applyBorder="1" applyAlignment="1" applyProtection="1">
      <alignment horizontal="right" vertical="top" wrapText="1"/>
    </xf>
    <xf numFmtId="49" fontId="14" fillId="7" borderId="0" xfId="50" applyFont="1" applyFill="1" applyBorder="1" applyAlignment="1">
      <alignment horizontal="left" wrapText="1"/>
    </xf>
    <xf numFmtId="49" fontId="14" fillId="7" borderId="0" xfId="50" applyFont="1" applyFill="1" applyBorder="1" applyAlignment="1">
      <alignment horizontal="justify" vertical="justify" wrapText="1"/>
    </xf>
    <xf numFmtId="0" fontId="0" fillId="0" borderId="0" xfId="0" applyNumberFormat="1">
      <alignment vertical="top"/>
    </xf>
    <xf numFmtId="0" fontId="0" fillId="0" borderId="0" xfId="0" applyNumberFormat="1" applyAlignment="1">
      <alignment vertical="center"/>
    </xf>
    <xf numFmtId="0" fontId="14" fillId="7" borderId="0" xfId="50" applyNumberFormat="1" applyFont="1" applyFill="1" applyBorder="1" applyAlignment="1" applyProtection="1">
      <alignment horizontal="justify" vertical="top" wrapText="1"/>
    </xf>
    <xf numFmtId="49" fontId="14" fillId="7" borderId="0" xfId="50" applyFont="1" applyFill="1" applyBorder="1" applyAlignment="1">
      <alignment horizontal="left" vertical="top" wrapText="1" indent="1"/>
    </xf>
    <xf numFmtId="0" fontId="18" fillId="14" borderId="39" xfId="29" applyNumberFormat="1" applyFont="1" applyFill="1" applyBorder="1" applyAlignment="1" applyProtection="1">
      <alignment horizontal="left" vertical="center" wrapText="1" indent="1"/>
    </xf>
    <xf numFmtId="0" fontId="18" fillId="14" borderId="40" xfId="29" applyNumberFormat="1" applyFont="1" applyFill="1" applyBorder="1" applyAlignment="1" applyProtection="1">
      <alignment horizontal="left" vertical="center" wrapText="1" indent="1"/>
    </xf>
    <xf numFmtId="0" fontId="14" fillId="7" borderId="0" xfId="50" applyNumberFormat="1" applyFont="1" applyFill="1" applyBorder="1" applyAlignment="1">
      <alignment horizontal="justify" vertical="center" wrapText="1"/>
    </xf>
    <xf numFmtId="49" fontId="14" fillId="7" borderId="27" xfId="50" applyFont="1" applyFill="1" applyBorder="1" applyAlignment="1">
      <alignment vertical="center" wrapText="1"/>
    </xf>
    <xf numFmtId="49" fontId="14" fillId="7" borderId="0" xfId="50" applyFont="1" applyFill="1" applyBorder="1" applyAlignment="1">
      <alignment vertical="center" wrapText="1"/>
    </xf>
    <xf numFmtId="49" fontId="14" fillId="7" borderId="27" xfId="50" applyFont="1" applyFill="1" applyBorder="1" applyAlignment="1">
      <alignment horizontal="left" vertical="center" wrapText="1"/>
    </xf>
    <xf numFmtId="49" fontId="14" fillId="7" borderId="0" xfId="50" applyFont="1" applyFill="1" applyBorder="1" applyAlignment="1">
      <alignment horizontal="left" vertical="center" wrapText="1"/>
    </xf>
    <xf numFmtId="0" fontId="18" fillId="0" borderId="14" xfId="63" applyFont="1" applyBorder="1" applyAlignment="1">
      <alignment horizontal="center" vertical="center" wrapText="1"/>
    </xf>
    <xf numFmtId="0" fontId="18" fillId="0" borderId="13" xfId="63" applyFont="1" applyBorder="1" applyAlignment="1">
      <alignment horizontal="center" vertical="center" wrapText="1"/>
    </xf>
    <xf numFmtId="0" fontId="8" fillId="0" borderId="0" xfId="60" applyFont="1" applyAlignment="1" applyProtection="1">
      <alignment horizontal="left" vertical="top" wrapText="1"/>
    </xf>
    <xf numFmtId="14" fontId="6" fillId="8" borderId="5" xfId="61" applyNumberFormat="1" applyFont="1" applyFill="1" applyBorder="1" applyAlignment="1" applyProtection="1">
      <alignment horizontal="left" vertical="center" wrapText="1" indent="1"/>
    </xf>
    <xf numFmtId="0" fontId="33" fillId="0" borderId="20" xfId="62" applyFont="1" applyFill="1" applyBorder="1" applyAlignment="1" applyProtection="1">
      <alignment horizontal="center" vertical="center" wrapText="1"/>
    </xf>
    <xf numFmtId="0" fontId="6" fillId="0" borderId="5" xfId="62" applyFont="1" applyFill="1" applyBorder="1" applyAlignment="1" applyProtection="1">
      <alignment horizontal="center" vertical="center" wrapText="1"/>
    </xf>
    <xf numFmtId="0" fontId="6" fillId="8" borderId="16" xfId="62" applyNumberFormat="1" applyFont="1" applyFill="1" applyBorder="1" applyAlignment="1" applyProtection="1">
      <alignment horizontal="left" vertical="center" wrapText="1" indent="1"/>
    </xf>
    <xf numFmtId="0" fontId="6" fillId="8" borderId="28" xfId="62" applyNumberFormat="1" applyFont="1" applyFill="1" applyBorder="1" applyAlignment="1" applyProtection="1">
      <alignment horizontal="left" vertical="center" wrapText="1" indent="1"/>
    </xf>
    <xf numFmtId="14" fontId="33" fillId="0" borderId="16" xfId="61" applyNumberFormat="1" applyFont="1" applyFill="1" applyBorder="1" applyAlignment="1" applyProtection="1">
      <alignment horizontal="center" vertical="center" wrapText="1"/>
    </xf>
    <xf numFmtId="14" fontId="33" fillId="0" borderId="28" xfId="61" applyNumberFormat="1" applyFont="1" applyFill="1" applyBorder="1" applyAlignment="1" applyProtection="1">
      <alignment horizontal="center" vertical="center" wrapText="1"/>
    </xf>
    <xf numFmtId="167" fontId="6" fillId="0" borderId="13" xfId="62" applyNumberFormat="1" applyFont="1" applyFill="1" applyBorder="1" applyAlignment="1" applyProtection="1">
      <alignment horizontal="center" vertical="center" wrapText="1"/>
    </xf>
    <xf numFmtId="167" fontId="6" fillId="0" borderId="14" xfId="62" applyNumberFormat="1" applyFont="1" applyFill="1" applyBorder="1" applyAlignment="1" applyProtection="1">
      <alignment horizontal="center" vertical="center" wrapText="1"/>
    </xf>
    <xf numFmtId="167" fontId="6" fillId="0" borderId="5" xfId="62" applyNumberFormat="1" applyFont="1" applyFill="1" applyBorder="1" applyAlignment="1" applyProtection="1">
      <alignment horizontal="center" vertical="center" wrapText="1"/>
    </xf>
    <xf numFmtId="49" fontId="29" fillId="0" borderId="15" xfId="36" applyNumberFormat="1" applyFont="1" applyFill="1" applyBorder="1" applyAlignment="1" applyProtection="1">
      <alignment horizontal="center" vertical="center" wrapText="1"/>
    </xf>
    <xf numFmtId="0" fontId="18" fillId="0" borderId="14" xfId="35" applyFont="1" applyFill="1" applyBorder="1" applyAlignment="1" applyProtection="1">
      <alignment horizontal="left" vertical="center" wrapText="1" indent="1"/>
    </xf>
    <xf numFmtId="0" fontId="18" fillId="0" borderId="5" xfId="35" applyFont="1" applyFill="1" applyBorder="1" applyAlignment="1" applyProtection="1">
      <alignment horizontal="left" vertical="center" wrapText="1" indent="1"/>
    </xf>
    <xf numFmtId="0" fontId="18" fillId="0" borderId="13" xfId="35" applyFont="1" applyFill="1" applyBorder="1" applyAlignment="1" applyProtection="1">
      <alignment horizontal="left" vertical="center" wrapText="1" indent="1"/>
    </xf>
    <xf numFmtId="0" fontId="6" fillId="0" borderId="0" xfId="62" applyFont="1" applyFill="1" applyBorder="1" applyAlignment="1" applyProtection="1">
      <alignment horizontal="center" vertical="center" wrapText="1"/>
    </xf>
    <xf numFmtId="49" fontId="6" fillId="0" borderId="0" xfId="61" applyNumberFormat="1" applyFont="1" applyFill="1" applyBorder="1" applyAlignment="1" applyProtection="1">
      <alignment horizontal="center" vertical="center" wrapText="1"/>
    </xf>
    <xf numFmtId="4" fontId="6" fillId="0" borderId="5" xfId="37" applyFont="1" applyFill="1" applyBorder="1" applyAlignment="1" applyProtection="1">
      <alignment horizontal="center" vertical="center" wrapText="1"/>
    </xf>
    <xf numFmtId="0" fontId="0" fillId="8" borderId="5" xfId="0" applyNumberFormat="1" applyFill="1" applyBorder="1" applyAlignment="1" applyProtection="1">
      <alignment horizontal="left" vertical="center" wrapText="1"/>
    </xf>
    <xf numFmtId="49" fontId="0" fillId="8" borderId="5" xfId="0" applyNumberFormat="1" applyFill="1" applyBorder="1" applyAlignment="1" applyProtection="1">
      <alignment horizontal="left" vertical="center" wrapText="1"/>
    </xf>
    <xf numFmtId="49" fontId="6" fillId="8" borderId="30" xfId="61" applyNumberFormat="1" applyFont="1" applyFill="1" applyBorder="1" applyAlignment="1" applyProtection="1">
      <alignment horizontal="center" vertical="center" wrapText="1"/>
    </xf>
    <xf numFmtId="49" fontId="0" fillId="8" borderId="5" xfId="0" applyFill="1" applyBorder="1" applyProtection="1">
      <alignment vertical="top"/>
    </xf>
    <xf numFmtId="49" fontId="33" fillId="0" borderId="16" xfId="36" applyNumberFormat="1" applyFont="1" applyFill="1" applyBorder="1" applyAlignment="1" applyProtection="1">
      <alignment horizontal="center" vertical="center" wrapText="1"/>
    </xf>
    <xf numFmtId="49" fontId="33" fillId="0" borderId="28" xfId="36" applyNumberFormat="1" applyFont="1" applyFill="1" applyBorder="1" applyAlignment="1" applyProtection="1">
      <alignment horizontal="center" vertical="center" wrapText="1"/>
    </xf>
    <xf numFmtId="49" fontId="0" fillId="0" borderId="26" xfId="0" applyBorder="1" applyAlignment="1">
      <alignment horizontal="center" vertical="center" wrapText="1"/>
    </xf>
    <xf numFmtId="49" fontId="6" fillId="0" borderId="5" xfId="36" applyNumberFormat="1" applyFont="1" applyFill="1" applyBorder="1" applyAlignment="1" applyProtection="1">
      <alignment horizontal="center" vertical="center" wrapText="1"/>
    </xf>
    <xf numFmtId="49" fontId="0" fillId="0" borderId="5" xfId="0" applyBorder="1">
      <alignment vertical="top"/>
    </xf>
    <xf numFmtId="49" fontId="6" fillId="8" borderId="0" xfId="61" applyNumberFormat="1" applyFont="1" applyFill="1" applyBorder="1" applyAlignment="1" applyProtection="1">
      <alignment horizontal="center" vertical="center" wrapText="1"/>
    </xf>
    <xf numFmtId="0" fontId="0" fillId="0" borderId="5" xfId="0" applyNumberFormat="1" applyBorder="1" applyAlignment="1">
      <alignment horizontal="center" vertical="center"/>
    </xf>
    <xf numFmtId="49" fontId="6" fillId="8" borderId="16" xfId="36" applyNumberFormat="1" applyFont="1" applyFill="1" applyBorder="1" applyAlignment="1" applyProtection="1">
      <alignment horizontal="left" vertical="center" wrapText="1"/>
    </xf>
    <xf numFmtId="49" fontId="6" fillId="8" borderId="28" xfId="36" applyNumberFormat="1" applyFont="1" applyFill="1" applyBorder="1" applyAlignment="1" applyProtection="1">
      <alignment horizontal="left" vertical="center" wrapText="1"/>
    </xf>
    <xf numFmtId="49" fontId="6" fillId="8" borderId="26" xfId="36" applyNumberFormat="1" applyFont="1" applyFill="1" applyBorder="1" applyAlignment="1" applyProtection="1">
      <alignment horizontal="left" vertical="center" wrapText="1"/>
    </xf>
    <xf numFmtId="0" fontId="6" fillId="8" borderId="5" xfId="36" applyNumberFormat="1" applyFont="1" applyFill="1" applyBorder="1" applyAlignment="1" applyProtection="1">
      <alignment horizontal="left" vertical="center" wrapText="1"/>
    </xf>
    <xf numFmtId="49" fontId="0" fillId="8" borderId="5" xfId="0" applyFill="1" applyBorder="1" applyAlignment="1" applyProtection="1">
      <alignment horizontal="left" vertical="top"/>
    </xf>
    <xf numFmtId="0" fontId="6" fillId="8" borderId="16" xfId="61" applyNumberFormat="1" applyFont="1" applyFill="1" applyBorder="1" applyAlignment="1" applyProtection="1">
      <alignment horizontal="left" vertical="center" wrapText="1"/>
    </xf>
    <xf numFmtId="0" fontId="6" fillId="8" borderId="28" xfId="61" applyNumberFormat="1" applyFont="1" applyFill="1" applyBorder="1" applyAlignment="1" applyProtection="1">
      <alignment horizontal="left" vertical="center" wrapText="1"/>
    </xf>
    <xf numFmtId="0" fontId="6" fillId="8" borderId="26" xfId="61" applyNumberFormat="1" applyFont="1" applyFill="1" applyBorder="1" applyAlignment="1" applyProtection="1">
      <alignment horizontal="left" vertical="center" wrapText="1"/>
    </xf>
    <xf numFmtId="0" fontId="6" fillId="8" borderId="5" xfId="61" applyNumberFormat="1" applyFont="1" applyFill="1" applyBorder="1" applyAlignment="1" applyProtection="1">
      <alignment horizontal="center" vertical="center" wrapText="1"/>
    </xf>
    <xf numFmtId="49" fontId="29" fillId="7" borderId="17" xfId="36" applyNumberFormat="1" applyFont="1" applyFill="1" applyBorder="1" applyAlignment="1" applyProtection="1">
      <alignment horizontal="center" vertical="center" wrapText="1"/>
    </xf>
    <xf numFmtId="0" fontId="6" fillId="0" borderId="5" xfId="55" applyFont="1" applyFill="1" applyBorder="1" applyAlignment="1" applyProtection="1">
      <alignment horizontal="center" vertical="center" wrapText="1"/>
    </xf>
    <xf numFmtId="0" fontId="0" fillId="0" borderId="5" xfId="0" applyNumberFormat="1" applyBorder="1" applyAlignment="1">
      <alignment horizontal="center" vertical="center" wrapText="1"/>
    </xf>
    <xf numFmtId="0" fontId="0" fillId="0" borderId="0" xfId="0" applyNumberFormat="1" applyFill="1" applyBorder="1" applyAlignment="1" applyProtection="1">
      <alignment horizontal="center" vertical="center"/>
    </xf>
    <xf numFmtId="0" fontId="6" fillId="0" borderId="0" xfId="55" applyFont="1" applyFill="1" applyBorder="1" applyAlignment="1" applyProtection="1">
      <alignment horizontal="right" vertical="center" wrapText="1"/>
    </xf>
    <xf numFmtId="0" fontId="0" fillId="0" borderId="0" xfId="0" applyNumberFormat="1" applyFill="1" applyBorder="1" applyAlignment="1">
      <alignment horizontal="right" vertical="center"/>
    </xf>
    <xf numFmtId="0" fontId="6" fillId="0" borderId="20" xfId="35" applyFont="1" applyFill="1" applyBorder="1" applyAlignment="1" applyProtection="1">
      <alignment horizontal="left" vertical="center" wrapText="1" indent="1"/>
    </xf>
    <xf numFmtId="0" fontId="6" fillId="0" borderId="28" xfId="35" applyFont="1" applyFill="1" applyBorder="1" applyAlignment="1" applyProtection="1">
      <alignment horizontal="left" vertical="center" wrapText="1" indent="1"/>
    </xf>
    <xf numFmtId="0" fontId="6" fillId="0" borderId="24" xfId="35" applyFont="1" applyFill="1" applyBorder="1" applyAlignment="1" applyProtection="1">
      <alignment horizontal="left" vertical="center" wrapText="1" indent="1"/>
    </xf>
    <xf numFmtId="0" fontId="76" fillId="0" borderId="0" xfId="0" applyNumberFormat="1" applyFont="1" applyFill="1" applyBorder="1" applyAlignment="1">
      <alignment horizontal="center" vertical="center"/>
    </xf>
    <xf numFmtId="0" fontId="6" fillId="0" borderId="0" xfId="62" applyFont="1" applyFill="1" applyAlignment="1" applyProtection="1">
      <alignment horizontal="left" vertical="top" wrapText="1"/>
    </xf>
    <xf numFmtId="0" fontId="18" fillId="0" borderId="14" xfId="63" applyFont="1" applyFill="1" applyBorder="1" applyAlignment="1">
      <alignment horizontal="left" vertical="center" wrapText="1" indent="1"/>
    </xf>
    <xf numFmtId="0" fontId="18" fillId="0" borderId="5" xfId="63" applyFont="1" applyFill="1" applyBorder="1" applyAlignment="1">
      <alignment horizontal="left" vertical="center" wrapText="1" indent="1"/>
    </xf>
    <xf numFmtId="0" fontId="18" fillId="0" borderId="13" xfId="63" applyFont="1" applyFill="1" applyBorder="1" applyAlignment="1">
      <alignment horizontal="left" vertical="center" wrapText="1" indent="1"/>
    </xf>
    <xf numFmtId="0" fontId="0" fillId="0" borderId="5" xfId="0" applyNumberFormat="1" applyFill="1" applyBorder="1" applyAlignment="1">
      <alignment horizontal="center" vertical="center"/>
    </xf>
    <xf numFmtId="0" fontId="76" fillId="0" borderId="0" xfId="62" applyFont="1" applyFill="1" applyBorder="1" applyAlignment="1" applyProtection="1">
      <alignment horizontal="center" vertical="center" wrapText="1"/>
    </xf>
    <xf numFmtId="0" fontId="33" fillId="0" borderId="0" xfId="62" applyFont="1" applyFill="1" applyBorder="1" applyAlignment="1" applyProtection="1">
      <alignment horizontal="center" vertical="center" wrapText="1"/>
    </xf>
    <xf numFmtId="0" fontId="6" fillId="9" borderId="13" xfId="62" applyNumberFormat="1" applyFont="1" applyFill="1" applyBorder="1" applyAlignment="1" applyProtection="1">
      <alignment horizontal="left" vertical="center" wrapText="1"/>
      <protection locked="0"/>
    </xf>
    <xf numFmtId="0" fontId="6" fillId="9" borderId="15" xfId="62" applyNumberFormat="1" applyFont="1" applyFill="1" applyBorder="1" applyAlignment="1" applyProtection="1">
      <alignment horizontal="left" vertical="center" wrapText="1"/>
      <protection locked="0"/>
    </xf>
    <xf numFmtId="0" fontId="6" fillId="9" borderId="14" xfId="62" applyNumberFormat="1" applyFont="1" applyFill="1" applyBorder="1" applyAlignment="1" applyProtection="1">
      <alignment horizontal="left" vertical="center" wrapText="1"/>
      <protection locked="0"/>
    </xf>
    <xf numFmtId="49" fontId="6" fillId="0" borderId="5" xfId="61" applyNumberFormat="1" applyFont="1" applyFill="1" applyBorder="1" applyAlignment="1" applyProtection="1">
      <alignment horizontal="center" vertical="center" wrapText="1"/>
    </xf>
    <xf numFmtId="49" fontId="0" fillId="9" borderId="5" xfId="61" applyNumberFormat="1" applyFont="1" applyFill="1" applyBorder="1" applyAlignment="1" applyProtection="1">
      <alignment horizontal="center" vertical="center" wrapText="1"/>
      <protection locked="0"/>
    </xf>
    <xf numFmtId="49" fontId="6" fillId="11" borderId="30" xfId="61" applyNumberFormat="1" applyFont="1" applyFill="1" applyBorder="1" applyAlignment="1" applyProtection="1">
      <alignment horizontal="center" vertical="center" wrapText="1"/>
    </xf>
    <xf numFmtId="49" fontId="37" fillId="9" borderId="5" xfId="61" applyNumberFormat="1" applyFont="1" applyFill="1" applyBorder="1" applyAlignment="1" applyProtection="1">
      <alignment horizontal="center" vertical="center" wrapText="1"/>
      <protection locked="0"/>
    </xf>
    <xf numFmtId="0" fontId="6" fillId="0" borderId="16" xfId="62" applyNumberFormat="1" applyFont="1" applyFill="1" applyBorder="1" applyAlignment="1" applyProtection="1">
      <alignment horizontal="left" vertical="center" wrapText="1"/>
    </xf>
    <xf numFmtId="0" fontId="6" fillId="0" borderId="28" xfId="62" applyNumberFormat="1" applyFont="1" applyFill="1" applyBorder="1" applyAlignment="1" applyProtection="1">
      <alignment horizontal="left" vertical="center" wrapText="1"/>
    </xf>
    <xf numFmtId="0" fontId="6" fillId="0" borderId="26" xfId="62" applyNumberFormat="1" applyFont="1" applyFill="1" applyBorder="1" applyAlignment="1" applyProtection="1">
      <alignment horizontal="left" vertical="center" wrapText="1"/>
    </xf>
    <xf numFmtId="0" fontId="0" fillId="0" borderId="5" xfId="41" applyNumberFormat="1" applyFont="1" applyFill="1" applyBorder="1" applyAlignment="1" applyProtection="1">
      <alignment horizontal="center" vertical="center" wrapText="1"/>
    </xf>
    <xf numFmtId="0" fontId="6" fillId="0" borderId="5" xfId="53" applyFont="1" applyFill="1" applyBorder="1" applyAlignment="1" applyProtection="1">
      <alignment horizontal="center" vertical="center" wrapText="1"/>
    </xf>
    <xf numFmtId="0" fontId="0" fillId="0" borderId="5" xfId="55" applyFont="1" applyFill="1" applyBorder="1" applyAlignment="1" applyProtection="1">
      <alignment horizontal="center" vertical="center" wrapText="1"/>
    </xf>
    <xf numFmtId="0" fontId="29" fillId="7" borderId="15" xfId="36" applyNumberFormat="1" applyFont="1" applyFill="1" applyBorder="1" applyAlignment="1" applyProtection="1">
      <alignment horizontal="center" vertical="center" wrapText="1"/>
    </xf>
    <xf numFmtId="49" fontId="6" fillId="2" borderId="13" xfId="61" applyNumberFormat="1" applyFont="1" applyFill="1" applyBorder="1" applyAlignment="1" applyProtection="1">
      <alignment horizontal="left" vertical="center" wrapText="1"/>
      <protection locked="0"/>
    </xf>
    <xf numFmtId="49" fontId="6" fillId="2" borderId="15" xfId="61" applyNumberFormat="1" applyFont="1" applyFill="1" applyBorder="1" applyAlignment="1" applyProtection="1">
      <alignment horizontal="left" vertical="center" wrapText="1"/>
      <protection locked="0"/>
    </xf>
    <xf numFmtId="49" fontId="6" fillId="2" borderId="14" xfId="61" applyNumberFormat="1" applyFont="1" applyFill="1" applyBorder="1" applyAlignment="1" applyProtection="1">
      <alignment horizontal="left" vertical="center" wrapText="1"/>
      <protection locked="0"/>
    </xf>
    <xf numFmtId="0" fontId="6" fillId="8" borderId="41" xfId="61" applyNumberFormat="1" applyFont="1" applyFill="1" applyBorder="1" applyAlignment="1" applyProtection="1">
      <alignment horizontal="left" vertical="center" wrapText="1"/>
    </xf>
    <xf numFmtId="0" fontId="6" fillId="8" borderId="15" xfId="61" applyNumberFormat="1" applyFont="1" applyFill="1" applyBorder="1" applyAlignment="1" applyProtection="1">
      <alignment horizontal="left" vertical="center" wrapText="1"/>
    </xf>
    <xf numFmtId="0" fontId="6" fillId="8" borderId="14" xfId="61" applyNumberFormat="1" applyFont="1" applyFill="1" applyBorder="1" applyAlignment="1" applyProtection="1">
      <alignment horizontal="left" vertical="center" wrapText="1"/>
    </xf>
    <xf numFmtId="0" fontId="6" fillId="8" borderId="5" xfId="61" applyNumberFormat="1" applyFont="1" applyFill="1" applyBorder="1" applyAlignment="1" applyProtection="1">
      <alignment horizontal="left" vertical="center" wrapText="1"/>
    </xf>
    <xf numFmtId="0" fontId="6" fillId="8" borderId="5" xfId="61" applyNumberFormat="1" applyFont="1" applyFill="1" applyBorder="1" applyAlignment="1" applyProtection="1">
      <alignment horizontal="left" vertical="center" wrapText="1" indent="1"/>
    </xf>
    <xf numFmtId="49" fontId="40" fillId="13" borderId="5" xfId="0" applyFont="1" applyFill="1" applyBorder="1" applyAlignment="1" applyProtection="1">
      <alignment horizontal="center" vertical="center" textRotation="90" wrapText="1"/>
    </xf>
    <xf numFmtId="0" fontId="6" fillId="9" borderId="5" xfId="62" applyNumberFormat="1" applyFont="1" applyFill="1" applyBorder="1" applyAlignment="1" applyProtection="1">
      <alignment horizontal="left" vertical="center" wrapText="1"/>
      <protection locked="0"/>
    </xf>
    <xf numFmtId="49" fontId="6" fillId="2" borderId="5" xfId="61" applyNumberFormat="1" applyFont="1" applyFill="1" applyBorder="1" applyAlignment="1" applyProtection="1">
      <alignment horizontal="left" vertical="center" wrapText="1"/>
      <protection locked="0"/>
    </xf>
    <xf numFmtId="0" fontId="6" fillId="0" borderId="5" xfId="62" applyNumberFormat="1" applyFont="1" applyFill="1" applyBorder="1" applyAlignment="1" applyProtection="1">
      <alignment horizontal="left" vertical="top" wrapText="1"/>
    </xf>
    <xf numFmtId="0" fontId="18" fillId="0" borderId="15" xfId="63" applyFont="1" applyBorder="1" applyAlignment="1">
      <alignment horizontal="left" vertical="center" wrapText="1" indent="1"/>
    </xf>
    <xf numFmtId="0" fontId="6" fillId="0" borderId="16" xfId="62" applyNumberFormat="1" applyFont="1" applyFill="1" applyBorder="1" applyAlignment="1" applyProtection="1">
      <alignment horizontal="left" vertical="top" wrapText="1"/>
    </xf>
    <xf numFmtId="0" fontId="6" fillId="0" borderId="28" xfId="62" applyNumberFormat="1" applyFont="1" applyFill="1" applyBorder="1" applyAlignment="1" applyProtection="1">
      <alignment horizontal="left" vertical="top" wrapText="1"/>
    </xf>
    <xf numFmtId="0" fontId="6" fillId="0" borderId="26" xfId="62" applyNumberFormat="1" applyFont="1" applyFill="1" applyBorder="1" applyAlignment="1" applyProtection="1">
      <alignment horizontal="left" vertical="top" wrapText="1"/>
    </xf>
    <xf numFmtId="0" fontId="6" fillId="7" borderId="5" xfId="62" applyFont="1" applyFill="1" applyBorder="1" applyAlignment="1" applyProtection="1">
      <alignment horizontal="center" vertical="center" wrapText="1"/>
    </xf>
    <xf numFmtId="0" fontId="33" fillId="0" borderId="5" xfId="62" applyFont="1" applyFill="1" applyBorder="1" applyAlignment="1" applyProtection="1">
      <alignment horizontal="center" vertical="center" wrapText="1"/>
    </xf>
    <xf numFmtId="49" fontId="6" fillId="7" borderId="5" xfId="62" applyNumberFormat="1" applyFont="1" applyFill="1" applyBorder="1" applyAlignment="1" applyProtection="1">
      <alignment horizontal="center" vertical="center" wrapText="1"/>
    </xf>
    <xf numFmtId="4" fontId="6" fillId="0" borderId="16" xfId="62" applyNumberFormat="1" applyFont="1" applyFill="1" applyBorder="1" applyAlignment="1" applyProtection="1">
      <alignment horizontal="right" vertical="center" wrapText="1"/>
    </xf>
    <xf numFmtId="4" fontId="6" fillId="0" borderId="26" xfId="62" applyNumberFormat="1" applyFont="1" applyFill="1" applyBorder="1" applyAlignment="1" applyProtection="1">
      <alignment horizontal="right" vertical="center" wrapText="1"/>
    </xf>
    <xf numFmtId="49" fontId="6" fillId="0" borderId="5" xfId="0" applyFont="1" applyFill="1" applyBorder="1" applyAlignment="1" applyProtection="1">
      <alignment horizontal="center" vertical="center"/>
    </xf>
    <xf numFmtId="4" fontId="6" fillId="9" borderId="5" xfId="62" applyNumberFormat="1" applyFont="1" applyFill="1" applyBorder="1" applyAlignment="1" applyProtection="1">
      <alignment horizontal="right" vertical="center" wrapText="1"/>
      <protection locked="0"/>
    </xf>
    <xf numFmtId="0" fontId="6" fillId="0" borderId="16" xfId="62" applyNumberFormat="1" applyFont="1" applyFill="1" applyBorder="1" applyAlignment="1" applyProtection="1">
      <alignment horizontal="center" vertical="center" wrapText="1"/>
    </xf>
    <xf numFmtId="0" fontId="6" fillId="0" borderId="28" xfId="62" applyNumberFormat="1" applyFont="1" applyFill="1" applyBorder="1" applyAlignment="1" applyProtection="1">
      <alignment horizontal="center" vertical="center" wrapText="1"/>
    </xf>
    <xf numFmtId="0" fontId="6" fillId="0" borderId="26" xfId="62" applyNumberFormat="1" applyFont="1" applyFill="1" applyBorder="1" applyAlignment="1" applyProtection="1">
      <alignment horizontal="center" vertical="center" wrapText="1"/>
    </xf>
    <xf numFmtId="0" fontId="76" fillId="0" borderId="0" xfId="62" applyFont="1" applyFill="1" applyAlignment="1" applyProtection="1">
      <alignment horizontal="center" vertical="center" wrapText="1"/>
    </xf>
    <xf numFmtId="0" fontId="6" fillId="8" borderId="5" xfId="62" applyNumberFormat="1" applyFont="1" applyFill="1" applyBorder="1" applyAlignment="1" applyProtection="1">
      <alignment horizontal="left" vertical="center" wrapText="1"/>
    </xf>
    <xf numFmtId="0" fontId="6" fillId="8" borderId="26" xfId="55" applyNumberFormat="1" applyFont="1" applyFill="1" applyBorder="1" applyAlignment="1" applyProtection="1">
      <alignment horizontal="left" vertical="center" wrapText="1"/>
    </xf>
    <xf numFmtId="0" fontId="6" fillId="0" borderId="0" xfId="62" applyFont="1" applyFill="1" applyAlignment="1" applyProtection="1">
      <alignment horizontal="center" vertical="top" wrapText="1"/>
    </xf>
    <xf numFmtId="0" fontId="41" fillId="7" borderId="0" xfId="62" applyFont="1" applyFill="1" applyBorder="1" applyAlignment="1" applyProtection="1">
      <alignment horizontal="center" vertical="top" wrapText="1"/>
    </xf>
    <xf numFmtId="0" fontId="6" fillId="7" borderId="5" xfId="62" applyNumberFormat="1" applyFont="1" applyFill="1" applyBorder="1" applyAlignment="1" applyProtection="1">
      <alignment horizontal="left" vertical="center" wrapText="1"/>
    </xf>
    <xf numFmtId="49" fontId="6" fillId="9" borderId="5" xfId="0" applyNumberFormat="1" applyFont="1" applyFill="1" applyBorder="1" applyAlignment="1" applyProtection="1">
      <alignment horizontal="left" vertical="center" wrapText="1" indent="3"/>
      <protection locked="0"/>
    </xf>
    <xf numFmtId="0" fontId="76" fillId="0" borderId="0" xfId="55" applyFont="1" applyFill="1" applyBorder="1" applyAlignment="1" applyProtection="1">
      <alignment horizontal="right" vertical="center" wrapText="1"/>
    </xf>
    <xf numFmtId="0" fontId="76" fillId="0" borderId="0" xfId="61" applyNumberFormat="1" applyFont="1" applyFill="1" applyBorder="1" applyAlignment="1" applyProtection="1">
      <alignment horizontal="center" vertical="center" wrapText="1"/>
    </xf>
    <xf numFmtId="0" fontId="6" fillId="0" borderId="0" xfId="61" applyNumberFormat="1" applyFont="1" applyFill="1" applyBorder="1" applyAlignment="1" applyProtection="1">
      <alignment horizontal="center" vertical="center" wrapText="1"/>
    </xf>
    <xf numFmtId="0" fontId="47" fillId="0" borderId="0" xfId="55" applyFont="1" applyFill="1" applyBorder="1" applyAlignment="1" applyProtection="1">
      <alignment horizontal="center" vertical="center" wrapText="1"/>
    </xf>
    <xf numFmtId="0" fontId="6" fillId="7" borderId="19" xfId="62" applyFont="1" applyFill="1" applyBorder="1" applyAlignment="1" applyProtection="1">
      <alignment horizontal="center" vertical="center" wrapText="1"/>
    </xf>
    <xf numFmtId="0" fontId="6" fillId="7" borderId="23" xfId="62" applyFont="1" applyFill="1" applyBorder="1" applyAlignment="1" applyProtection="1">
      <alignment horizontal="center" vertical="center" wrapText="1"/>
    </xf>
    <xf numFmtId="0" fontId="6" fillId="7" borderId="21" xfId="62" applyFont="1" applyFill="1" applyBorder="1" applyAlignment="1" applyProtection="1">
      <alignment horizontal="center" vertical="center" wrapText="1"/>
    </xf>
    <xf numFmtId="0" fontId="6" fillId="7" borderId="24" xfId="62" applyFont="1" applyFill="1" applyBorder="1" applyAlignment="1" applyProtection="1">
      <alignment horizontal="center" vertical="center" wrapText="1"/>
    </xf>
    <xf numFmtId="0" fontId="6" fillId="7" borderId="0" xfId="62" applyFont="1" applyFill="1" applyBorder="1" applyAlignment="1" applyProtection="1">
      <alignment horizontal="center" vertical="center" wrapText="1"/>
    </xf>
    <xf numFmtId="0" fontId="6" fillId="7" borderId="20" xfId="62" applyFont="1" applyFill="1" applyBorder="1" applyAlignment="1" applyProtection="1">
      <alignment horizontal="center" vertical="center" wrapText="1"/>
    </xf>
    <xf numFmtId="0" fontId="6" fillId="7" borderId="25" xfId="62" applyFont="1" applyFill="1" applyBorder="1" applyAlignment="1" applyProtection="1">
      <alignment horizontal="center" vertical="center" wrapText="1"/>
    </xf>
    <xf numFmtId="0" fontId="6" fillId="7" borderId="17" xfId="62" applyFont="1" applyFill="1" applyBorder="1" applyAlignment="1" applyProtection="1">
      <alignment horizontal="center" vertical="center" wrapText="1"/>
    </xf>
    <xf numFmtId="0" fontId="6" fillId="7" borderId="18" xfId="62" applyFont="1" applyFill="1" applyBorder="1" applyAlignment="1" applyProtection="1">
      <alignment horizontal="center" vertical="center" wrapText="1"/>
    </xf>
    <xf numFmtId="0" fontId="0" fillId="7" borderId="5" xfId="41" applyNumberFormat="1" applyFont="1" applyFill="1" applyBorder="1" applyAlignment="1" applyProtection="1">
      <alignment horizontal="center" vertical="center" wrapText="1"/>
    </xf>
    <xf numFmtId="0" fontId="0" fillId="12" borderId="5" xfId="55" applyFont="1" applyFill="1" applyBorder="1" applyAlignment="1" applyProtection="1">
      <alignment horizontal="center" vertical="center" wrapText="1"/>
    </xf>
    <xf numFmtId="0" fontId="6" fillId="12" borderId="5" xfId="55" applyFont="1" applyFill="1" applyBorder="1" applyAlignment="1" applyProtection="1">
      <alignment horizontal="center" vertical="center" wrapText="1"/>
    </xf>
    <xf numFmtId="0" fontId="6" fillId="7" borderId="26" xfId="62" applyNumberFormat="1" applyFont="1" applyFill="1" applyBorder="1" applyAlignment="1" applyProtection="1">
      <alignment horizontal="left" vertical="center" wrapText="1"/>
    </xf>
    <xf numFmtId="0" fontId="6" fillId="8" borderId="14" xfId="62" applyNumberFormat="1" applyFont="1" applyFill="1" applyBorder="1" applyAlignment="1" applyProtection="1">
      <alignment horizontal="left" vertical="center" wrapText="1"/>
    </xf>
    <xf numFmtId="49" fontId="6" fillId="2" borderId="26" xfId="0" applyNumberFormat="1" applyFont="1" applyFill="1" applyBorder="1" applyAlignment="1" applyProtection="1">
      <alignment horizontal="left" vertical="center" wrapText="1" indent="3"/>
      <protection locked="0"/>
    </xf>
    <xf numFmtId="49" fontId="6" fillId="2" borderId="5" xfId="0" applyNumberFormat="1" applyFont="1" applyFill="1" applyBorder="1" applyAlignment="1" applyProtection="1">
      <alignment horizontal="left" vertical="center" wrapText="1" indent="3"/>
      <protection locked="0"/>
    </xf>
    <xf numFmtId="0" fontId="41" fillId="0" borderId="5" xfId="62" applyFont="1" applyFill="1" applyBorder="1" applyAlignment="1" applyProtection="1">
      <alignment horizontal="center" vertical="center" wrapText="1"/>
    </xf>
    <xf numFmtId="0" fontId="6" fillId="8" borderId="14" xfId="55" applyNumberFormat="1" applyFont="1" applyFill="1" applyBorder="1" applyAlignment="1" applyProtection="1">
      <alignment horizontal="left" vertical="center" wrapText="1"/>
    </xf>
    <xf numFmtId="0" fontId="6" fillId="8" borderId="5" xfId="55" applyNumberFormat="1" applyFont="1" applyFill="1" applyBorder="1" applyAlignment="1" applyProtection="1">
      <alignment horizontal="left" vertical="center" wrapText="1"/>
    </xf>
    <xf numFmtId="0" fontId="6" fillId="7" borderId="5" xfId="62" applyFont="1" applyFill="1" applyBorder="1" applyAlignment="1" applyProtection="1">
      <alignment horizontal="center" vertical="center"/>
    </xf>
    <xf numFmtId="0" fontId="0" fillId="0" borderId="5" xfId="62" applyFont="1" applyFill="1" applyBorder="1" applyAlignment="1" applyProtection="1">
      <alignment horizontal="left" vertical="center" wrapText="1"/>
    </xf>
    <xf numFmtId="0" fontId="0" fillId="0" borderId="5" xfId="62" applyFont="1" applyFill="1" applyBorder="1" applyAlignment="1" applyProtection="1">
      <alignment horizontal="left" vertical="center" wrapText="1" indent="1"/>
    </xf>
    <xf numFmtId="0" fontId="37" fillId="0" borderId="5" xfId="62" applyFont="1" applyFill="1" applyBorder="1" applyAlignment="1" applyProtection="1">
      <alignment horizontal="left" vertical="center" wrapText="1"/>
    </xf>
    <xf numFmtId="0" fontId="18" fillId="0" borderId="15" xfId="35" applyFont="1" applyFill="1" applyBorder="1" applyAlignment="1" applyProtection="1">
      <alignment horizontal="left" vertical="center" wrapText="1" indent="1"/>
    </xf>
    <xf numFmtId="49" fontId="6" fillId="0" borderId="0" xfId="48" applyBorder="1" applyAlignment="1" applyProtection="1">
      <alignment horizontal="left" vertical="top" wrapText="1"/>
    </xf>
    <xf numFmtId="0" fontId="6" fillId="7" borderId="5" xfId="56" applyNumberFormat="1" applyFont="1" applyFill="1" applyBorder="1" applyAlignment="1" applyProtection="1">
      <alignment horizontal="center" vertical="center" wrapText="1"/>
    </xf>
    <xf numFmtId="49" fontId="6" fillId="0" borderId="0" xfId="48" applyFont="1" applyAlignment="1">
      <alignment horizontal="left" vertical="top" wrapText="1"/>
    </xf>
    <xf numFmtId="49" fontId="0" fillId="12" borderId="15" xfId="0" applyFont="1" applyFill="1" applyBorder="1" applyAlignment="1">
      <alignment horizontal="left" vertical="center" indent="1"/>
    </xf>
    <xf numFmtId="0" fontId="6" fillId="9" borderId="19" xfId="62" applyNumberFormat="1" applyFont="1" applyFill="1" applyBorder="1" applyAlignment="1" applyProtection="1">
      <alignment horizontal="left" vertical="center" wrapText="1"/>
      <protection locked="0"/>
    </xf>
    <xf numFmtId="0" fontId="6" fillId="9" borderId="23" xfId="62" applyNumberFormat="1" applyFont="1" applyFill="1" applyBorder="1" applyAlignment="1" applyProtection="1">
      <alignment horizontal="left" vertical="center" wrapText="1"/>
      <protection locked="0"/>
    </xf>
    <xf numFmtId="0" fontId="6" fillId="9" borderId="21" xfId="62" applyNumberFormat="1" applyFont="1" applyFill="1" applyBorder="1" applyAlignment="1" applyProtection="1">
      <alignment horizontal="left" vertical="center" wrapText="1"/>
      <protection locked="0"/>
    </xf>
    <xf numFmtId="49" fontId="0" fillId="11" borderId="16" xfId="61" applyNumberFormat="1" applyFont="1" applyFill="1" applyBorder="1" applyAlignment="1" applyProtection="1">
      <alignment horizontal="center" vertical="center" wrapText="1"/>
      <protection locked="0"/>
    </xf>
    <xf numFmtId="49" fontId="37" fillId="11" borderId="26" xfId="61" applyNumberFormat="1" applyFont="1" applyFill="1" applyBorder="1" applyAlignment="1" applyProtection="1">
      <alignment horizontal="center" vertical="center" wrapText="1"/>
      <protection locked="0"/>
    </xf>
    <xf numFmtId="49" fontId="6" fillId="11" borderId="42" xfId="61" applyNumberFormat="1" applyFont="1" applyFill="1" applyBorder="1" applyAlignment="1" applyProtection="1">
      <alignment horizontal="center" vertical="center" wrapText="1"/>
    </xf>
    <xf numFmtId="49" fontId="6" fillId="11" borderId="37" xfId="61" applyNumberFormat="1" applyFont="1" applyFill="1" applyBorder="1" applyAlignment="1" applyProtection="1">
      <alignment horizontal="center" vertical="center" wrapText="1"/>
    </xf>
    <xf numFmtId="49" fontId="6" fillId="11" borderId="43" xfId="61" applyNumberFormat="1" applyFont="1" applyFill="1" applyBorder="1" applyAlignment="1" applyProtection="1">
      <alignment horizontal="center" vertical="center" wrapText="1"/>
    </xf>
    <xf numFmtId="49" fontId="6" fillId="11" borderId="44" xfId="61" applyNumberFormat="1" applyFont="1" applyFill="1" applyBorder="1" applyAlignment="1" applyProtection="1">
      <alignment horizontal="center" vertical="center" wrapText="1"/>
    </xf>
    <xf numFmtId="0" fontId="29" fillId="0" borderId="20" xfId="62" applyFont="1" applyFill="1" applyBorder="1" applyAlignment="1" applyProtection="1">
      <alignment horizontal="center" vertical="top" wrapText="1"/>
    </xf>
    <xf numFmtId="0" fontId="29" fillId="0" borderId="0" xfId="62" applyFont="1" applyFill="1" applyBorder="1" applyAlignment="1" applyProtection="1">
      <alignment horizontal="center" vertical="top" wrapText="1"/>
    </xf>
    <xf numFmtId="4" fontId="6" fillId="0" borderId="5" xfId="62" applyNumberFormat="1" applyFont="1" applyFill="1" applyBorder="1" applyAlignment="1" applyProtection="1">
      <alignment horizontal="right" vertical="center" wrapText="1"/>
    </xf>
    <xf numFmtId="0" fontId="6" fillId="0" borderId="16" xfId="62" applyNumberFormat="1" applyFont="1" applyFill="1" applyBorder="1" applyAlignment="1" applyProtection="1">
      <alignment horizontal="right" vertical="center" wrapText="1"/>
    </xf>
    <xf numFmtId="0" fontId="6" fillId="0" borderId="28" xfId="62" applyNumberFormat="1" applyFont="1" applyFill="1" applyBorder="1" applyAlignment="1" applyProtection="1">
      <alignment horizontal="right" vertical="center" wrapText="1"/>
    </xf>
    <xf numFmtId="0" fontId="6" fillId="0" borderId="26" xfId="62" applyNumberFormat="1" applyFont="1" applyFill="1" applyBorder="1" applyAlignment="1" applyProtection="1">
      <alignment horizontal="right" vertical="center" wrapText="1"/>
    </xf>
    <xf numFmtId="0" fontId="6" fillId="8" borderId="13" xfId="62" applyNumberFormat="1" applyFont="1" applyFill="1" applyBorder="1" applyAlignment="1" applyProtection="1">
      <alignment horizontal="left" vertical="center" wrapText="1"/>
    </xf>
    <xf numFmtId="0" fontId="6" fillId="8" borderId="15" xfId="62" applyNumberFormat="1" applyFont="1" applyFill="1" applyBorder="1" applyAlignment="1" applyProtection="1">
      <alignment horizontal="left" vertical="center" wrapText="1"/>
    </xf>
    <xf numFmtId="14" fontId="49" fillId="0" borderId="5" xfId="61" applyNumberFormat="1" applyFont="1" applyFill="1" applyBorder="1" applyAlignment="1" applyProtection="1">
      <alignment horizontal="center" vertical="center" wrapText="1"/>
    </xf>
    <xf numFmtId="49" fontId="0" fillId="11" borderId="5" xfId="61" applyNumberFormat="1" applyFont="1" applyFill="1" applyBorder="1" applyAlignment="1" applyProtection="1">
      <alignment horizontal="center" vertical="center" wrapText="1"/>
      <protection locked="0"/>
    </xf>
    <xf numFmtId="49" fontId="37" fillId="11" borderId="5" xfId="61" applyNumberFormat="1" applyFont="1" applyFill="1" applyBorder="1" applyAlignment="1" applyProtection="1">
      <alignment horizontal="center" vertical="center" wrapText="1"/>
      <protection locked="0"/>
    </xf>
    <xf numFmtId="0" fontId="6" fillId="0" borderId="5" xfId="61" applyNumberFormat="1" applyFont="1" applyFill="1" applyBorder="1" applyAlignment="1" applyProtection="1">
      <alignment horizontal="center" vertical="center" wrapText="1"/>
    </xf>
    <xf numFmtId="0" fontId="6" fillId="12" borderId="5" xfId="53" applyFont="1" applyFill="1" applyBorder="1" applyAlignment="1" applyProtection="1">
      <alignment horizontal="center" vertical="center" wrapText="1"/>
    </xf>
    <xf numFmtId="0" fontId="6" fillId="8" borderId="13" xfId="61" applyNumberFormat="1" applyFont="1" applyFill="1" applyBorder="1" applyAlignment="1" applyProtection="1">
      <alignment horizontal="left" vertical="center" wrapText="1"/>
    </xf>
    <xf numFmtId="0" fontId="29" fillId="7" borderId="17" xfId="36" applyNumberFormat="1" applyFont="1" applyFill="1" applyBorder="1" applyAlignment="1" applyProtection="1">
      <alignment horizontal="center" vertical="center" wrapText="1"/>
    </xf>
    <xf numFmtId="0" fontId="0" fillId="9" borderId="5" xfId="0" applyNumberFormat="1" applyFill="1" applyBorder="1" applyAlignment="1" applyProtection="1">
      <alignment horizontal="left" vertical="center" wrapText="1"/>
      <protection locked="0"/>
    </xf>
    <xf numFmtId="49" fontId="0" fillId="9" borderId="5" xfId="0" applyNumberFormat="1" applyFill="1" applyBorder="1" applyAlignment="1" applyProtection="1">
      <alignment horizontal="left" vertical="center" wrapText="1"/>
      <protection locked="0"/>
    </xf>
    <xf numFmtId="0" fontId="6" fillId="9" borderId="5" xfId="36" applyNumberFormat="1" applyFont="1" applyFill="1" applyBorder="1" applyAlignment="1" applyProtection="1">
      <alignment horizontal="left" vertical="center" wrapText="1"/>
      <protection locked="0"/>
    </xf>
    <xf numFmtId="49" fontId="0" fillId="0" borderId="5" xfId="0" applyBorder="1" applyAlignment="1">
      <alignment horizontal="left" vertical="top"/>
    </xf>
    <xf numFmtId="49" fontId="6" fillId="2" borderId="5" xfId="36" applyNumberFormat="1" applyFont="1" applyFill="1" applyBorder="1" applyAlignment="1" applyProtection="1">
      <alignment horizontal="left" vertical="center" wrapText="1"/>
      <protection locked="0"/>
    </xf>
    <xf numFmtId="49" fontId="0" fillId="2" borderId="5" xfId="0" applyFill="1" applyBorder="1" applyAlignment="1" applyProtection="1">
      <alignment horizontal="left" vertical="top"/>
      <protection locked="0"/>
    </xf>
    <xf numFmtId="0" fontId="6" fillId="11" borderId="5" xfId="61" applyNumberFormat="1" applyFont="1" applyFill="1" applyBorder="1" applyAlignment="1" applyProtection="1">
      <alignment horizontal="left" vertical="center" wrapText="1"/>
    </xf>
    <xf numFmtId="49" fontId="0" fillId="11" borderId="5" xfId="0" applyFill="1" applyBorder="1" applyAlignment="1" applyProtection="1">
      <alignment horizontal="left" vertical="top"/>
    </xf>
    <xf numFmtId="0" fontId="6" fillId="0" borderId="5" xfId="36" applyNumberFormat="1" applyFont="1" applyFill="1" applyBorder="1" applyAlignment="1" applyProtection="1">
      <alignment horizontal="left" vertical="center" wrapText="1"/>
    </xf>
    <xf numFmtId="0" fontId="6" fillId="0" borderId="5" xfId="61" applyNumberFormat="1" applyFont="1" applyFill="1" applyBorder="1" applyAlignment="1" applyProtection="1">
      <alignment horizontal="left" vertical="center" wrapText="1"/>
    </xf>
    <xf numFmtId="0" fontId="6" fillId="11" borderId="5" xfId="61" applyNumberFormat="1" applyFont="1" applyFill="1" applyBorder="1" applyAlignment="1" applyProtection="1">
      <alignment horizontal="center" vertical="center" wrapText="1"/>
    </xf>
    <xf numFmtId="0" fontId="0" fillId="0" borderId="5" xfId="0" applyNumberFormat="1" applyFill="1" applyBorder="1" applyAlignment="1" applyProtection="1">
      <alignment horizontal="center" vertical="center"/>
    </xf>
    <xf numFmtId="4" fontId="6" fillId="9" borderId="5" xfId="62" applyNumberFormat="1" applyFont="1" applyFill="1" applyBorder="1" applyAlignment="1" applyProtection="1">
      <alignment horizontal="center" vertical="center" wrapText="1"/>
      <protection locked="0"/>
    </xf>
    <xf numFmtId="0" fontId="6" fillId="0" borderId="5" xfId="62" applyNumberFormat="1" applyFont="1" applyFill="1" applyBorder="1" applyAlignment="1" applyProtection="1">
      <alignment horizontal="center" vertical="center" wrapText="1"/>
    </xf>
    <xf numFmtId="0" fontId="33" fillId="0" borderId="14" xfId="62" applyFont="1" applyFill="1" applyBorder="1" applyAlignment="1" applyProtection="1">
      <alignment horizontal="center" vertical="center" wrapText="1"/>
    </xf>
    <xf numFmtId="0" fontId="6" fillId="8" borderId="41" xfId="55" applyNumberFormat="1" applyFont="1" applyFill="1" applyBorder="1" applyAlignment="1" applyProtection="1">
      <alignment horizontal="left" vertical="center" wrapText="1"/>
    </xf>
    <xf numFmtId="0" fontId="6" fillId="8" borderId="15" xfId="55" applyNumberFormat="1" applyFont="1" applyFill="1" applyBorder="1" applyAlignment="1" applyProtection="1">
      <alignment horizontal="left" vertical="center" wrapText="1"/>
    </xf>
    <xf numFmtId="0" fontId="6" fillId="0" borderId="0" xfId="62" applyFont="1" applyFill="1" applyBorder="1" applyAlignment="1" applyProtection="1">
      <alignment horizontal="center" vertical="top" wrapText="1"/>
    </xf>
    <xf numFmtId="0" fontId="8" fillId="10" borderId="5" xfId="0" applyNumberFormat="1" applyFont="1" applyFill="1" applyBorder="1" applyAlignment="1" applyProtection="1">
      <alignment horizontal="center" vertical="center" wrapText="1"/>
    </xf>
  </cellXfs>
  <cellStyles count="109">
    <cellStyle name=" 1" xfId="1" xr:uid="{00000000-0005-0000-0000-000000000000}"/>
    <cellStyle name=" 1 2" xfId="2" xr:uid="{00000000-0005-0000-0000-000001000000}"/>
    <cellStyle name=" 1_Stage1" xfId="3" xr:uid="{00000000-0005-0000-0000-000002000000}"/>
    <cellStyle name="_Model_RAB Мой_PR.PROG.WARM.NOTCOMBI.2012.2.16_v1.4(04.04.11) " xfId="4" xr:uid="{00000000-0005-0000-0000-000003000000}"/>
    <cellStyle name="_Model_RAB Мой_Книга2_PR.PROG.WARM.NOTCOMBI.2012.2.16_v1.4(04.04.11) " xfId="5" xr:uid="{00000000-0005-0000-0000-000004000000}"/>
    <cellStyle name="_Model_RAB_MRSK_svod_PR.PROG.WARM.NOTCOMBI.2012.2.16_v1.4(04.04.11) " xfId="6" xr:uid="{00000000-0005-0000-0000-000005000000}"/>
    <cellStyle name="_Model_RAB_MRSK_svod_Книга2_PR.PROG.WARM.NOTCOMBI.2012.2.16_v1.4(04.04.11) " xfId="7" xr:uid="{00000000-0005-0000-0000-000006000000}"/>
    <cellStyle name="_МОДЕЛЬ_1 (2)_PR.PROG.WARM.NOTCOMBI.2012.2.16_v1.4(04.04.11) " xfId="8" xr:uid="{00000000-0005-0000-0000-000007000000}"/>
    <cellStyle name="_МОДЕЛЬ_1 (2)_Книга2_PR.PROG.WARM.NOTCOMBI.2012.2.16_v1.4(04.04.11) " xfId="9" xr:uid="{00000000-0005-0000-0000-000008000000}"/>
    <cellStyle name="_пр 5 тариф RAB_PR.PROG.WARM.NOTCOMBI.2012.2.16_v1.4(04.04.11) " xfId="10" xr:uid="{00000000-0005-0000-0000-000009000000}"/>
    <cellStyle name="_пр 5 тариф RAB_Книга2_PR.PROG.WARM.NOTCOMBI.2012.2.16_v1.4(04.04.11) " xfId="11" xr:uid="{00000000-0005-0000-0000-00000A000000}"/>
    <cellStyle name="_Расчет RAB_22072008_PR.PROG.WARM.NOTCOMBI.2012.2.16_v1.4(04.04.11) " xfId="12" xr:uid="{00000000-0005-0000-0000-00000B000000}"/>
    <cellStyle name="_Расчет RAB_22072008_Книга2_PR.PROG.WARM.NOTCOMBI.2012.2.16_v1.4(04.04.11) " xfId="13" xr:uid="{00000000-0005-0000-0000-00000C000000}"/>
    <cellStyle name="_Расчет RAB_Лен и МОЭСК_с 2010 года_14.04.2009_со сглаж_version 3.0_без ФСК_PR.PROG.WARM.NOTCOMBI.2012.2.16_v1.4(04.04.11) " xfId="14" xr:uid="{00000000-0005-0000-0000-00000D000000}"/>
    <cellStyle name="_Расчет RAB_Лен и МОЭСК_с 2010 года_14.04.2009_со сглаж_version 3.0_без ФСК_Книга2_PR.PROG.WARM.NOTCOMBI.2012.2.16_v1.4(04.04.11) " xfId="15" xr:uid="{00000000-0005-0000-0000-00000E000000}"/>
    <cellStyle name="20% — акцент1" xfId="81" builtinId="30" hidden="1"/>
    <cellStyle name="20% — акцент2" xfId="85" builtinId="34" hidden="1"/>
    <cellStyle name="20% — акцент3" xfId="89" builtinId="38" hidden="1"/>
    <cellStyle name="20% — акцент4" xfId="93" builtinId="42" hidden="1"/>
    <cellStyle name="20% — акцент5" xfId="97" builtinId="46" hidden="1"/>
    <cellStyle name="20% — акцент6" xfId="101" builtinId="50" hidden="1"/>
    <cellStyle name="40% — акцент1" xfId="82" builtinId="31" hidden="1"/>
    <cellStyle name="40% — акцент2" xfId="86" builtinId="35" hidden="1"/>
    <cellStyle name="40% — акцент3" xfId="90" builtinId="39" hidden="1"/>
    <cellStyle name="40% — акцент4" xfId="94" builtinId="43" hidden="1"/>
    <cellStyle name="40% — акцент5" xfId="98" builtinId="47" hidden="1"/>
    <cellStyle name="40% — акцент6" xfId="102" builtinId="51" hidden="1"/>
    <cellStyle name="60% — акцент1" xfId="83" builtinId="32" hidden="1"/>
    <cellStyle name="60% — акцент2" xfId="87" builtinId="36" hidden="1"/>
    <cellStyle name="60% — акцент3" xfId="91" builtinId="40" hidden="1"/>
    <cellStyle name="60% — акцент4" xfId="95" builtinId="44" hidden="1"/>
    <cellStyle name="60% — акцент5" xfId="99" builtinId="48" hidden="1"/>
    <cellStyle name="60% — акцент6" xfId="103" builtinId="52" hidden="1"/>
    <cellStyle name="Cells 2" xfId="16" xr:uid="{00000000-0005-0000-0000-000021000000}"/>
    <cellStyle name="Currency [0]" xfId="17" xr:uid="{00000000-0005-0000-0000-000022000000}"/>
    <cellStyle name="currency1" xfId="18" xr:uid="{00000000-0005-0000-0000-000023000000}"/>
    <cellStyle name="Currency2" xfId="19" xr:uid="{00000000-0005-0000-0000-000024000000}"/>
    <cellStyle name="currency3" xfId="20" xr:uid="{00000000-0005-0000-0000-000025000000}"/>
    <cellStyle name="currency4" xfId="21" xr:uid="{00000000-0005-0000-0000-000026000000}"/>
    <cellStyle name="Followed Hyperlink" xfId="22" xr:uid="{00000000-0005-0000-0000-000027000000}"/>
    <cellStyle name="Header 3" xfId="23" xr:uid="{00000000-0005-0000-0000-000028000000}"/>
    <cellStyle name="Hyperlink" xfId="24" xr:uid="{00000000-0005-0000-0000-000029000000}"/>
    <cellStyle name="normal" xfId="25" xr:uid="{00000000-0005-0000-0000-00002A000000}"/>
    <cellStyle name="Normal1" xfId="26" xr:uid="{00000000-0005-0000-0000-00002B000000}"/>
    <cellStyle name="Normal2" xfId="27" xr:uid="{00000000-0005-0000-0000-00002C000000}"/>
    <cellStyle name="Percent1" xfId="28" xr:uid="{00000000-0005-0000-0000-00002D000000}"/>
    <cellStyle name="Title 4" xfId="29" xr:uid="{00000000-0005-0000-0000-00002E000000}"/>
    <cellStyle name="Акцент1" xfId="80" builtinId="29" hidden="1"/>
    <cellStyle name="Акцент2" xfId="84" builtinId="33" hidden="1"/>
    <cellStyle name="Акцент3" xfId="88" builtinId="37" hidden="1"/>
    <cellStyle name="Акцент4" xfId="92" builtinId="41" hidden="1"/>
    <cellStyle name="Акцент5" xfId="96" builtinId="45" hidden="1"/>
    <cellStyle name="Акцент6" xfId="100" builtinId="49" hidden="1"/>
    <cellStyle name="Ввод " xfId="30" builtinId="20" customBuiltin="1"/>
    <cellStyle name="Вывод" xfId="72" builtinId="21" hidden="1"/>
    <cellStyle name="Вычисление" xfId="73" builtinId="22" hidden="1"/>
    <cellStyle name="Гиперссылка" xfId="31" builtinId="8" customBuiltin="1"/>
    <cellStyle name="Гиперссылка 2" xfId="32" xr:uid="{00000000-0005-0000-0000-000039000000}"/>
    <cellStyle name="Гиперссылка 2 2" xfId="33" xr:uid="{00000000-0005-0000-0000-00003A000000}"/>
    <cellStyle name="Гиперссылка 4" xfId="34" xr:uid="{00000000-0005-0000-0000-00003B000000}"/>
    <cellStyle name="Заголовок" xfId="35" xr:uid="{00000000-0005-0000-0000-00003C000000}"/>
    <cellStyle name="Заголовок 1" xfId="65" builtinId="16" hidden="1"/>
    <cellStyle name="Заголовок 2" xfId="66" builtinId="17" hidden="1"/>
    <cellStyle name="Заголовок 3" xfId="67" builtinId="18" hidden="1"/>
    <cellStyle name="Заголовок 4" xfId="68" builtinId="19" hidden="1"/>
    <cellStyle name="ЗаголовокСтолбца" xfId="36" xr:uid="{00000000-0005-0000-0000-000041000000}"/>
    <cellStyle name="Значение" xfId="37" xr:uid="{00000000-0005-0000-0000-000042000000}"/>
    <cellStyle name="Итог" xfId="79" builtinId="25" hidden="1"/>
    <cellStyle name="Контрольная ячейка" xfId="75" builtinId="23" hidden="1"/>
    <cellStyle name="Название" xfId="64" builtinId="15" hidden="1"/>
    <cellStyle name="Нейтральный" xfId="71" builtinId="28" hidden="1"/>
    <cellStyle name="Обычный" xfId="0" builtinId="0" customBuiltin="1"/>
    <cellStyle name="Обычный 10" xfId="38" xr:uid="{00000000-0005-0000-0000-000048000000}"/>
    <cellStyle name="Обычный 12" xfId="39" xr:uid="{00000000-0005-0000-0000-000049000000}"/>
    <cellStyle name="Обычный 12 2" xfId="40" xr:uid="{00000000-0005-0000-0000-00004A000000}"/>
    <cellStyle name="Обычный 12 3" xfId="104" xr:uid="{00000000-0005-0000-0000-00004B000000}"/>
    <cellStyle name="Обычный 14" xfId="41" xr:uid="{00000000-0005-0000-0000-00004C000000}"/>
    <cellStyle name="Обычный 14 2" xfId="106" xr:uid="{00000000-0005-0000-0000-00004D000000}"/>
    <cellStyle name="Обычный 14 3" xfId="107" xr:uid="{00000000-0005-0000-0000-00004E000000}"/>
    <cellStyle name="Обычный 14 4" xfId="108" xr:uid="{00000000-0005-0000-0000-00004F000000}"/>
    <cellStyle name="Обычный 14 5" xfId="105" xr:uid="{00000000-0005-0000-0000-000050000000}"/>
    <cellStyle name="Обычный 15" xfId="42" xr:uid="{00000000-0005-0000-0000-000051000000}"/>
    <cellStyle name="Обычный 2" xfId="43" xr:uid="{00000000-0005-0000-0000-000052000000}"/>
    <cellStyle name="Обычный 2 10 2" xfId="44" xr:uid="{00000000-0005-0000-0000-000053000000}"/>
    <cellStyle name="Обычный 2 2" xfId="45" xr:uid="{00000000-0005-0000-0000-000054000000}"/>
    <cellStyle name="Обычный 2 3" xfId="46" xr:uid="{00000000-0005-0000-0000-000055000000}"/>
    <cellStyle name="Обычный 2 4" xfId="47" xr:uid="{00000000-0005-0000-0000-000056000000}"/>
    <cellStyle name="Обычный 3" xfId="48" xr:uid="{00000000-0005-0000-0000-000057000000}"/>
    <cellStyle name="Обычный 3 2" xfId="49" xr:uid="{00000000-0005-0000-0000-000058000000}"/>
    <cellStyle name="Обычный 3 3" xfId="50" xr:uid="{00000000-0005-0000-0000-000059000000}"/>
    <cellStyle name="Обычный 4" xfId="51" xr:uid="{00000000-0005-0000-0000-00005A000000}"/>
    <cellStyle name="Обычный 5" xfId="52" xr:uid="{00000000-0005-0000-0000-00005B000000}"/>
    <cellStyle name="Обычный_BALANCE.WARM.2007YEAR(FACT)" xfId="53" xr:uid="{00000000-0005-0000-0000-00005C000000}"/>
    <cellStyle name="Обычный_INVEST.WARM.PLAN.4.78(v0.1)" xfId="54" xr:uid="{00000000-0005-0000-0000-00005D000000}"/>
    <cellStyle name="Обычный_JKH.OPEN.INFO.HVS(v3.5)_цены161210" xfId="55" xr:uid="{00000000-0005-0000-0000-00005E000000}"/>
    <cellStyle name="Обычный_JKH.OPEN.INFO.PRICE.VO_v4.0(10.02.11)" xfId="56" xr:uid="{00000000-0005-0000-0000-00005F000000}"/>
    <cellStyle name="Обычный_MINENERGO.340.PRIL79(v0.1)" xfId="57" xr:uid="{00000000-0005-0000-0000-000060000000}"/>
    <cellStyle name="Обычный_PREDEL.JKH.2010(v1.3)" xfId="58" xr:uid="{00000000-0005-0000-0000-000061000000}"/>
    <cellStyle name="Обычный_razrabotka_sablonov_po_WKU" xfId="59" xr:uid="{00000000-0005-0000-0000-000062000000}"/>
    <cellStyle name="Обычный_SIMPLE_1_massive2" xfId="60" xr:uid="{00000000-0005-0000-0000-000063000000}"/>
    <cellStyle name="Обычный_ЖКУ_проект3" xfId="61" xr:uid="{00000000-0005-0000-0000-000064000000}"/>
    <cellStyle name="Обычный_Мониторинг инвестиций" xfId="62" xr:uid="{00000000-0005-0000-0000-000065000000}"/>
    <cellStyle name="Обычный_Шаблон по источникам для Модуля Реестр (2)" xfId="63" xr:uid="{00000000-0005-0000-0000-000066000000}"/>
    <cellStyle name="Плохой" xfId="70" builtinId="27" hidden="1"/>
    <cellStyle name="Пояснение" xfId="78" builtinId="53" hidden="1"/>
    <cellStyle name="Примечание" xfId="77" builtinId="10" hidden="1"/>
    <cellStyle name="Связанная ячейка" xfId="74" builtinId="24" hidden="1"/>
    <cellStyle name="Текст предупреждения" xfId="76" builtinId="11" hidden="1"/>
    <cellStyle name="Хороший" xfId="69" builtinId="26" hidden="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CC0000"/>
      <rgbColor rgb="00000000"/>
      <rgbColor rgb="000000FF"/>
      <rgbColor rgb="00FFFF00"/>
      <rgbColor rgb="00FF00FF"/>
      <rgbColor rgb="0000FFFF"/>
      <rgbColor rgb="00800000"/>
      <rgbColor rgb="00008000"/>
      <rgbColor rgb="00000080"/>
      <rgbColor rgb="00808000"/>
      <rgbColor rgb="00800080"/>
      <rgbColor rgb="00008080"/>
      <rgbColor rgb="00C0C0C0"/>
      <rgbColor rgb="00BCBCBC"/>
      <rgbColor rgb="009999FF"/>
      <rgbColor rgb="00993366"/>
      <rgbColor rgb="00FFFFCC"/>
      <rgbColor rgb="00CCFFFF"/>
      <rgbColor rgb="00660066"/>
      <rgbColor rgb="00FFB7B7"/>
      <rgbColor rgb="000066CC"/>
      <rgbColor rgb="00CCCCFF"/>
      <rgbColor rgb="00000080"/>
      <rgbColor rgb="00FF00FF"/>
      <rgbColor rgb="00FFFF00"/>
      <rgbColor rgb="0000FFFF"/>
      <rgbColor rgb="00800080"/>
      <rgbColor rgb="00800000"/>
      <rgbColor rgb="00008080"/>
      <rgbColor rgb="000000FF"/>
      <rgbColor rgb="0000CCFF"/>
      <rgbColor rgb="00E3FAFD"/>
      <rgbColor rgb="00D7EAD3"/>
      <rgbColor rgb="00FFFFC0"/>
      <rgbColor rgb="00B7E4FF"/>
      <rgbColor rgb="00FFCCFF"/>
      <rgbColor rgb="00CC99FF"/>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00008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20.png"/><Relationship Id="rId1" Type="http://schemas.openxmlformats.org/officeDocument/2006/relationships/image" Target="../media/image19.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s>
</file>

<file path=xl/drawings/_rels/drawing4.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6.png"/><Relationship Id="rId1" Type="http://schemas.openxmlformats.org/officeDocument/2006/relationships/image" Target="../media/image18.png"/><Relationship Id="rId4" Type="http://schemas.openxmlformats.org/officeDocument/2006/relationships/image" Target="../media/image20.png"/></Relationships>
</file>

<file path=xl/drawings/_rels/drawing6.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_rels/drawing8.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482600</xdr:rowOff>
    </xdr:from>
    <xdr:to>
      <xdr:col>3</xdr:col>
      <xdr:colOff>0</xdr:colOff>
      <xdr:row>113</xdr:row>
      <xdr:rowOff>3175</xdr:rowOff>
    </xdr:to>
    <xdr:sp macro="[0]!Instruction.BlockClick" textlink="">
      <xdr:nvSpPr>
        <xdr:cNvPr id="2" name="InstrBlock_8">
          <a:extLst>
            <a:ext uri="{FF2B5EF4-FFF2-40B4-BE49-F238E27FC236}">
              <a16:creationId xmlns:a16="http://schemas.microsoft.com/office/drawing/2014/main" id="{00000000-0008-0000-0100-000002000000}"/>
            </a:ext>
          </a:extLst>
        </xdr:cNvPr>
        <xdr:cNvSpPr txBox="1">
          <a:spLocks noChangeArrowheads="1"/>
        </xdr:cNvSpPr>
      </xdr:nvSpPr>
      <xdr:spPr bwMode="auto">
        <a:xfrm>
          <a:off x="219075" y="43021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18</xdr:row>
      <xdr:rowOff>19050</xdr:rowOff>
    </xdr:from>
    <xdr:to>
      <xdr:col>3</xdr:col>
      <xdr:colOff>0</xdr:colOff>
      <xdr:row>18</xdr:row>
      <xdr:rowOff>482600</xdr:rowOff>
    </xdr:to>
    <xdr:sp macro="[0]!Instruction.BlockClick" textlink="">
      <xdr:nvSpPr>
        <xdr:cNvPr id="3" name="InstrBlock_7">
          <a:extLst>
            <a:ext uri="{FF2B5EF4-FFF2-40B4-BE49-F238E27FC236}">
              <a16:creationId xmlns:a16="http://schemas.microsoft.com/office/drawing/2014/main" id="{00000000-0008-0000-0100-000003000000}"/>
            </a:ext>
          </a:extLst>
        </xdr:cNvPr>
        <xdr:cNvSpPr txBox="1">
          <a:spLocks noChangeArrowheads="1"/>
        </xdr:cNvSpPr>
      </xdr:nvSpPr>
      <xdr:spPr bwMode="auto">
        <a:xfrm>
          <a:off x="219075" y="38385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Консультации по работе с отчётом</a:t>
          </a:r>
        </a:p>
      </xdr:txBody>
    </xdr:sp>
    <xdr:clientData/>
  </xdr:twoCellAnchor>
  <xdr:twoCellAnchor editAs="absolute">
    <xdr:from>
      <xdr:col>1</xdr:col>
      <xdr:colOff>0</xdr:colOff>
      <xdr:row>15</xdr:row>
      <xdr:rowOff>127000</xdr:rowOff>
    </xdr:from>
    <xdr:to>
      <xdr:col>3</xdr:col>
      <xdr:colOff>0</xdr:colOff>
      <xdr:row>18</xdr:row>
      <xdr:rowOff>19050</xdr:rowOff>
    </xdr:to>
    <xdr:sp macro="[0]!Instruction.BlockClick" textlink="">
      <xdr:nvSpPr>
        <xdr:cNvPr id="4" name="InstrBlock_6">
          <a:extLst>
            <a:ext uri="{FF2B5EF4-FFF2-40B4-BE49-F238E27FC236}">
              <a16:creationId xmlns:a16="http://schemas.microsoft.com/office/drawing/2014/main" id="{00000000-0008-0000-0100-000004000000}"/>
            </a:ext>
          </a:extLst>
        </xdr:cNvPr>
        <xdr:cNvSpPr txBox="1">
          <a:spLocks noChangeArrowheads="1"/>
        </xdr:cNvSpPr>
      </xdr:nvSpPr>
      <xdr:spPr bwMode="auto">
        <a:xfrm>
          <a:off x="219075" y="33750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44450</xdr:rowOff>
    </xdr:from>
    <xdr:to>
      <xdr:col>3</xdr:col>
      <xdr:colOff>0</xdr:colOff>
      <xdr:row>15</xdr:row>
      <xdr:rowOff>127000</xdr:rowOff>
    </xdr:to>
    <xdr:sp macro="[0]!Instruction.BlockClick" textlink="">
      <xdr:nvSpPr>
        <xdr:cNvPr id="5" name="InstrBlock_5">
          <a:extLst>
            <a:ext uri="{FF2B5EF4-FFF2-40B4-BE49-F238E27FC236}">
              <a16:creationId xmlns:a16="http://schemas.microsoft.com/office/drawing/2014/main" id="{00000000-0008-0000-0100-000005000000}"/>
            </a:ext>
          </a:extLst>
        </xdr:cNvPr>
        <xdr:cNvSpPr txBox="1">
          <a:spLocks noChangeArrowheads="1"/>
        </xdr:cNvSpPr>
      </xdr:nvSpPr>
      <xdr:spPr bwMode="auto">
        <a:xfrm>
          <a:off x="219075" y="2911475"/>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66675</xdr:rowOff>
    </xdr:from>
    <xdr:to>
      <xdr:col>3</xdr:col>
      <xdr:colOff>0</xdr:colOff>
      <xdr:row>13</xdr:row>
      <xdr:rowOff>44450</xdr:rowOff>
    </xdr:to>
    <xdr:sp macro="[0]!Instruction.BlockClick" textlink="">
      <xdr:nvSpPr>
        <xdr:cNvPr id="6" name="InstrBlock_4">
          <a:extLst>
            <a:ext uri="{FF2B5EF4-FFF2-40B4-BE49-F238E27FC236}">
              <a16:creationId xmlns:a16="http://schemas.microsoft.com/office/drawing/2014/main" id="{00000000-0008-0000-0100-000006000000}"/>
            </a:ext>
          </a:extLst>
        </xdr:cNvPr>
        <xdr:cNvSpPr txBox="1">
          <a:spLocks noChangeArrowheads="1"/>
        </xdr:cNvSpPr>
      </xdr:nvSpPr>
      <xdr:spPr bwMode="auto">
        <a:xfrm>
          <a:off x="219075" y="24479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98425</xdr:rowOff>
    </xdr:from>
    <xdr:to>
      <xdr:col>3</xdr:col>
      <xdr:colOff>0</xdr:colOff>
      <xdr:row>12</xdr:row>
      <xdr:rowOff>66675</xdr:rowOff>
    </xdr:to>
    <xdr:sp macro="[0]!Instruction.BlockClick" textlink="">
      <xdr:nvSpPr>
        <xdr:cNvPr id="7" name="InstrBlock_3">
          <a:extLst>
            <a:ext uri="{FF2B5EF4-FFF2-40B4-BE49-F238E27FC236}">
              <a16:creationId xmlns:a16="http://schemas.microsoft.com/office/drawing/2014/main" id="{00000000-0008-0000-0100-000007000000}"/>
            </a:ext>
          </a:extLst>
        </xdr:cNvPr>
        <xdr:cNvSpPr txBox="1">
          <a:spLocks noChangeArrowheads="1"/>
        </xdr:cNvSpPr>
      </xdr:nvSpPr>
      <xdr:spPr bwMode="auto">
        <a:xfrm>
          <a:off x="219075" y="19843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149225</xdr:rowOff>
    </xdr:from>
    <xdr:to>
      <xdr:col>3</xdr:col>
      <xdr:colOff>0</xdr:colOff>
      <xdr:row>10</xdr:row>
      <xdr:rowOff>98425</xdr:rowOff>
    </xdr:to>
    <xdr:sp macro="[0]!Instruction.BlockClick" textlink="">
      <xdr:nvSpPr>
        <xdr:cNvPr id="8" name="InstrBlock_2">
          <a:extLst>
            <a:ext uri="{FF2B5EF4-FFF2-40B4-BE49-F238E27FC236}">
              <a16:creationId xmlns:a16="http://schemas.microsoft.com/office/drawing/2014/main" id="{00000000-0008-0000-0100-000008000000}"/>
            </a:ext>
          </a:extLst>
        </xdr:cNvPr>
        <xdr:cNvSpPr txBox="1">
          <a:spLocks noChangeArrowheads="1"/>
        </xdr:cNvSpPr>
      </xdr:nvSpPr>
      <xdr:spPr bwMode="auto">
        <a:xfrm>
          <a:off x="219075" y="15208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editAs="absolute">
    <xdr:from>
      <xdr:col>1</xdr:col>
      <xdr:colOff>0</xdr:colOff>
      <xdr:row>5</xdr:row>
      <xdr:rowOff>0</xdr:rowOff>
    </xdr:from>
    <xdr:to>
      <xdr:col>3</xdr:col>
      <xdr:colOff>0</xdr:colOff>
      <xdr:row>7</xdr:row>
      <xdr:rowOff>149225</xdr:rowOff>
    </xdr:to>
    <xdr:sp macro="[0]!Instruction.BlockClick" textlink="">
      <xdr:nvSpPr>
        <xdr:cNvPr id="14" name="InstrBlock_1">
          <a:extLst>
            <a:ext uri="{FF2B5EF4-FFF2-40B4-BE49-F238E27FC236}">
              <a16:creationId xmlns:a16="http://schemas.microsoft.com/office/drawing/2014/main" id="{00000000-0008-0000-0100-00000E000000}"/>
            </a:ext>
          </a:extLst>
        </xdr:cNvPr>
        <xdr:cNvSpPr txBox="1">
          <a:spLocks noChangeArrowheads="1"/>
        </xdr:cNvSpPr>
      </xdr:nvSpPr>
      <xdr:spPr bwMode="auto">
        <a:xfrm>
          <a:off x="219075" y="1057275"/>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7</xdr:row>
      <xdr:rowOff>123825</xdr:rowOff>
    </xdr:to>
    <xdr:pic macro="[0]!Instruction.BlockClick">
      <xdr:nvPicPr>
        <xdr:cNvPr id="7206806" name="InstrImg_1" descr="icon1">
          <a:extLst>
            <a:ext uri="{FF2B5EF4-FFF2-40B4-BE49-F238E27FC236}">
              <a16:creationId xmlns:a16="http://schemas.microsoft.com/office/drawing/2014/main" id="{00000000-0008-0000-0100-000096F76D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1144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180975</xdr:rowOff>
    </xdr:from>
    <xdr:to>
      <xdr:col>1</xdr:col>
      <xdr:colOff>428625</xdr:colOff>
      <xdr:row>10</xdr:row>
      <xdr:rowOff>57150</xdr:rowOff>
    </xdr:to>
    <xdr:pic macro="[0]!Instruction.BlockClick">
      <xdr:nvPicPr>
        <xdr:cNvPr id="7206807" name="InstrImg_2" descr="icon2">
          <a:extLst>
            <a:ext uri="{FF2B5EF4-FFF2-40B4-BE49-F238E27FC236}">
              <a16:creationId xmlns:a16="http://schemas.microsoft.com/office/drawing/2014/main" id="{00000000-0008-0000-0100-000097F76D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133350</xdr:rowOff>
    </xdr:from>
    <xdr:to>
      <xdr:col>1</xdr:col>
      <xdr:colOff>428625</xdr:colOff>
      <xdr:row>12</xdr:row>
      <xdr:rowOff>38100</xdr:rowOff>
    </xdr:to>
    <xdr:pic macro="[0]!Instruction.BlockClick">
      <xdr:nvPicPr>
        <xdr:cNvPr id="7206808" name="InstrImg_3" descr="icon3">
          <a:extLst>
            <a:ext uri="{FF2B5EF4-FFF2-40B4-BE49-F238E27FC236}">
              <a16:creationId xmlns:a16="http://schemas.microsoft.com/office/drawing/2014/main" id="{00000000-0008-0000-0100-000098F76D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20193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114300</xdr:rowOff>
    </xdr:from>
    <xdr:to>
      <xdr:col>1</xdr:col>
      <xdr:colOff>428625</xdr:colOff>
      <xdr:row>13</xdr:row>
      <xdr:rowOff>28575</xdr:rowOff>
    </xdr:to>
    <xdr:pic macro="[0]!Instruction.BlockClick">
      <xdr:nvPicPr>
        <xdr:cNvPr id="7206809" name="InstrImg_4" descr="icon4">
          <a:extLst>
            <a:ext uri="{FF2B5EF4-FFF2-40B4-BE49-F238E27FC236}">
              <a16:creationId xmlns:a16="http://schemas.microsoft.com/office/drawing/2014/main" id="{00000000-0008-0000-0100-000099F76D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4955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95250</xdr:rowOff>
    </xdr:from>
    <xdr:to>
      <xdr:col>1</xdr:col>
      <xdr:colOff>428625</xdr:colOff>
      <xdr:row>15</xdr:row>
      <xdr:rowOff>95250</xdr:rowOff>
    </xdr:to>
    <xdr:pic macro="[0]!Instruction.BlockClick">
      <xdr:nvPicPr>
        <xdr:cNvPr id="7206810" name="InstrImg_5" descr="icon5">
          <a:extLst>
            <a:ext uri="{FF2B5EF4-FFF2-40B4-BE49-F238E27FC236}">
              <a16:creationId xmlns:a16="http://schemas.microsoft.com/office/drawing/2014/main" id="{00000000-0008-0000-0100-00009AF76D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962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16</xdr:row>
      <xdr:rowOff>0</xdr:rowOff>
    </xdr:from>
    <xdr:to>
      <xdr:col>1</xdr:col>
      <xdr:colOff>447675</xdr:colOff>
      <xdr:row>18</xdr:row>
      <xdr:rowOff>0</xdr:rowOff>
    </xdr:to>
    <xdr:pic macro="[0]!Instruction.BlockClick">
      <xdr:nvPicPr>
        <xdr:cNvPr id="7206811" name="InstrImg_6" descr="icon6">
          <a:extLst>
            <a:ext uri="{FF2B5EF4-FFF2-40B4-BE49-F238E27FC236}">
              <a16:creationId xmlns:a16="http://schemas.microsoft.com/office/drawing/2014/main" id="{00000000-0008-0000-0100-00009BF76D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750" y="3438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95250</xdr:rowOff>
    </xdr:from>
    <xdr:to>
      <xdr:col>1</xdr:col>
      <xdr:colOff>457200</xdr:colOff>
      <xdr:row>18</xdr:row>
      <xdr:rowOff>457200</xdr:rowOff>
    </xdr:to>
    <xdr:pic macro="[0]!Instruction.BlockClick">
      <xdr:nvPicPr>
        <xdr:cNvPr id="7206812" name="InstrImg_7" descr="icon7">
          <a:extLst>
            <a:ext uri="{FF2B5EF4-FFF2-40B4-BE49-F238E27FC236}">
              <a16:creationId xmlns:a16="http://schemas.microsoft.com/office/drawing/2014/main" id="{00000000-0008-0000-0100-00009CF76D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5275" y="39147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514350</xdr:rowOff>
    </xdr:from>
    <xdr:to>
      <xdr:col>1</xdr:col>
      <xdr:colOff>447675</xdr:colOff>
      <xdr:row>113</xdr:row>
      <xdr:rowOff>19050</xdr:rowOff>
    </xdr:to>
    <xdr:pic macro="[0]!Instruction.BlockClick">
      <xdr:nvPicPr>
        <xdr:cNvPr id="7206813" name="InstrImg_8" descr="icon8.png">
          <a:extLst>
            <a:ext uri="{FF2B5EF4-FFF2-40B4-BE49-F238E27FC236}">
              <a16:creationId xmlns:a16="http://schemas.microsoft.com/office/drawing/2014/main" id="{00000000-0008-0000-0100-00009DF76D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215570</xdr:colOff>
      <xdr:row>2</xdr:row>
      <xdr:rowOff>9392</xdr:rowOff>
    </xdr:from>
    <xdr:to>
      <xdr:col>2</xdr:col>
      <xdr:colOff>1303231</xdr:colOff>
      <xdr:row>2</xdr:row>
      <xdr:rowOff>223955</xdr:rowOff>
    </xdr:to>
    <xdr:sp macro="" textlink="">
      <xdr:nvSpPr>
        <xdr:cNvPr id="31" name="cmdAct_1">
          <a:extLst>
            <a:ext uri="{FF2B5EF4-FFF2-40B4-BE49-F238E27FC236}">
              <a16:creationId xmlns:a16="http://schemas.microsoft.com/office/drawing/2014/main" id="{00000000-0008-0000-0100-00001F000000}"/>
            </a:ext>
          </a:extLst>
        </xdr:cNvPr>
        <xdr:cNvSpPr txBox="1">
          <a:spLocks noChangeArrowheads="1"/>
        </xdr:cNvSpPr>
      </xdr:nvSpPr>
      <xdr:spPr bwMode="auto">
        <a:xfrm>
          <a:off x="1019480"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7206815" name="cmdAct_2" descr="icon15.png">
          <a:extLst>
            <a:ext uri="{FF2B5EF4-FFF2-40B4-BE49-F238E27FC236}">
              <a16:creationId xmlns:a16="http://schemas.microsoft.com/office/drawing/2014/main" id="{00000000-0008-0000-0100-00009FF76D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90600" y="152400"/>
          <a:ext cx="2857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2</xdr:row>
      <xdr:rowOff>9525</xdr:rowOff>
    </xdr:from>
    <xdr:to>
      <xdr:col>4</xdr:col>
      <xdr:colOff>83522</xdr:colOff>
      <xdr:row>2</xdr:row>
      <xdr:rowOff>219075</xdr:rowOff>
    </xdr:to>
    <xdr:sp macro="[0]!Instruction.cmdGetUpdate_Click" textlink="">
      <xdr:nvSpPr>
        <xdr:cNvPr id="33" name="cmdNoAct_1" hidden="1">
          <a:extLst>
            <a:ext uri="{FF2B5EF4-FFF2-40B4-BE49-F238E27FC236}">
              <a16:creationId xmlns:a16="http://schemas.microsoft.com/office/drawing/2014/main" id="{00000000-0008-0000-0100-000021000000}"/>
            </a:ext>
          </a:extLst>
        </xdr:cNvPr>
        <xdr:cNvSpPr txBox="1">
          <a:spLocks noChangeArrowheads="1"/>
        </xdr:cNvSpPr>
      </xdr:nvSpPr>
      <xdr:spPr bwMode="auto">
        <a:xfrm>
          <a:off x="10191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7206817" name="cmdNoAct_2" descr="icon16.png" hidden="1">
          <a:extLst>
            <a:ext uri="{FF2B5EF4-FFF2-40B4-BE49-F238E27FC236}">
              <a16:creationId xmlns:a16="http://schemas.microsoft.com/office/drawing/2014/main" id="{00000000-0008-0000-0100-0000A1F76D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028700" y="238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216626</xdr:colOff>
      <xdr:row>2</xdr:row>
      <xdr:rowOff>3612</xdr:rowOff>
    </xdr:from>
    <xdr:to>
      <xdr:col>4</xdr:col>
      <xdr:colOff>135812</xdr:colOff>
      <xdr:row>2</xdr:row>
      <xdr:rowOff>219612</xdr:rowOff>
    </xdr:to>
    <xdr:sp macro="" textlink="">
      <xdr:nvSpPr>
        <xdr:cNvPr id="35" name="cmdNoInet_1" hidden="1">
          <a:extLst>
            <a:ext uri="{FF2B5EF4-FFF2-40B4-BE49-F238E27FC236}">
              <a16:creationId xmlns:a16="http://schemas.microsoft.com/office/drawing/2014/main" id="{00000000-0008-0000-0100-000023000000}"/>
            </a:ext>
          </a:extLst>
        </xdr:cNvPr>
        <xdr:cNvSpPr txBox="1">
          <a:spLocks noChangeArrowheads="1"/>
        </xdr:cNvSpPr>
      </xdr:nvSpPr>
      <xdr:spPr bwMode="auto">
        <a:xfrm>
          <a:off x="1020536"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203835</xdr:colOff>
      <xdr:row>1</xdr:row>
      <xdr:rowOff>136963</xdr:rowOff>
    </xdr:from>
    <xdr:ext cx="246578" cy="374141"/>
    <xdr:sp macro="" textlink="">
      <xdr:nvSpPr>
        <xdr:cNvPr id="36" name="cmdNoInet_2" hidden="1">
          <a:extLst>
            <a:ext uri="{FF2B5EF4-FFF2-40B4-BE49-F238E27FC236}">
              <a16:creationId xmlns:a16="http://schemas.microsoft.com/office/drawing/2014/main" id="{00000000-0008-0000-0100-000024000000}"/>
            </a:ext>
          </a:extLst>
        </xdr:cNvPr>
        <xdr:cNvSpPr txBox="1"/>
      </xdr:nvSpPr>
      <xdr:spPr>
        <a:xfrm>
          <a:off x="1000125"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4</xdr:col>
      <xdr:colOff>95250</xdr:colOff>
      <xdr:row>99</xdr:row>
      <xdr:rowOff>47625</xdr:rowOff>
    </xdr:from>
    <xdr:to>
      <xdr:col>4</xdr:col>
      <xdr:colOff>247650</xdr:colOff>
      <xdr:row>100</xdr:row>
      <xdr:rowOff>9525</xdr:rowOff>
    </xdr:to>
    <xdr:pic macro="[0]!Instruction.chkUpdates_Click">
      <xdr:nvPicPr>
        <xdr:cNvPr id="7206820" name="chkGetUpdatesTrue" descr="check_yes.jpg">
          <a:extLst>
            <a:ext uri="{FF2B5EF4-FFF2-40B4-BE49-F238E27FC236}">
              <a16:creationId xmlns:a16="http://schemas.microsoft.com/office/drawing/2014/main" id="{00000000-0008-0000-0100-0000A4F76D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67000"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95250</xdr:colOff>
      <xdr:row>101</xdr:row>
      <xdr:rowOff>38100</xdr:rowOff>
    </xdr:from>
    <xdr:to>
      <xdr:col>4</xdr:col>
      <xdr:colOff>247650</xdr:colOff>
      <xdr:row>102</xdr:row>
      <xdr:rowOff>0</xdr:rowOff>
    </xdr:to>
    <xdr:pic macro="[0]!Instruction.chkUpdates_Click">
      <xdr:nvPicPr>
        <xdr:cNvPr id="7206821" name="chkNoUpdatesFalse" descr="check_no.png">
          <a:extLst>
            <a:ext uri="{FF2B5EF4-FFF2-40B4-BE49-F238E27FC236}">
              <a16:creationId xmlns:a16="http://schemas.microsoft.com/office/drawing/2014/main" id="{00000000-0008-0000-0100-0000A5F76D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67000"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95250</xdr:colOff>
      <xdr:row>101</xdr:row>
      <xdr:rowOff>38100</xdr:rowOff>
    </xdr:from>
    <xdr:to>
      <xdr:col>4</xdr:col>
      <xdr:colOff>247650</xdr:colOff>
      <xdr:row>102</xdr:row>
      <xdr:rowOff>0</xdr:rowOff>
    </xdr:to>
    <xdr:pic macro="[0]!Instruction.chkUpdates_Click">
      <xdr:nvPicPr>
        <xdr:cNvPr id="7206822" name="chkNoUpdatesTrue" descr="check_yes.jpg" hidden="1">
          <a:extLst>
            <a:ext uri="{FF2B5EF4-FFF2-40B4-BE49-F238E27FC236}">
              <a16:creationId xmlns:a16="http://schemas.microsoft.com/office/drawing/2014/main" id="{00000000-0008-0000-0100-0000A6F76D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67000"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95250</xdr:colOff>
      <xdr:row>99</xdr:row>
      <xdr:rowOff>47625</xdr:rowOff>
    </xdr:from>
    <xdr:to>
      <xdr:col>4</xdr:col>
      <xdr:colOff>247650</xdr:colOff>
      <xdr:row>100</xdr:row>
      <xdr:rowOff>9525</xdr:rowOff>
    </xdr:to>
    <xdr:pic macro="[0]!Instruction.chkUpdates_Click">
      <xdr:nvPicPr>
        <xdr:cNvPr id="7206823" name="chkGetUpdatesFalse" descr="check_no.png" hidden="1">
          <a:extLst>
            <a:ext uri="{FF2B5EF4-FFF2-40B4-BE49-F238E27FC236}">
              <a16:creationId xmlns:a16="http://schemas.microsoft.com/office/drawing/2014/main" id="{00000000-0008-0000-0100-0000A7F76D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67000"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103</xdr:row>
      <xdr:rowOff>180974</xdr:rowOff>
    </xdr:from>
    <xdr:to>
      <xdr:col>9</xdr:col>
      <xdr:colOff>87599</xdr:colOff>
      <xdr:row>106</xdr:row>
      <xdr:rowOff>5474</xdr:rowOff>
    </xdr:to>
    <xdr:sp macro="[0]!Instruction.cmdGetUpdate_Click" textlink="">
      <xdr:nvSpPr>
        <xdr:cNvPr id="32" name="cmdGetUpdate">
          <a:extLst>
            <a:ext uri="{FF2B5EF4-FFF2-40B4-BE49-F238E27FC236}">
              <a16:creationId xmlns:a16="http://schemas.microsoft.com/office/drawing/2014/main" id="{00000000-0008-0000-0100-000020000000}"/>
            </a:ext>
          </a:extLst>
        </xdr:cNvPr>
        <xdr:cNvSpPr txBox="1">
          <a:spLocks noChangeArrowheads="1"/>
        </xdr:cNvSpPr>
      </xdr:nvSpPr>
      <xdr:spPr bwMode="auto">
        <a:xfrm>
          <a:off x="2581275" y="2638424"/>
          <a:ext cx="1563974" cy="39600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255271</xdr:colOff>
      <xdr:row>103</xdr:row>
      <xdr:rowOff>180974</xdr:rowOff>
    </xdr:from>
    <xdr:to>
      <xdr:col>15</xdr:col>
      <xdr:colOff>47626</xdr:colOff>
      <xdr:row>106</xdr:row>
      <xdr:rowOff>5474</xdr:rowOff>
    </xdr:to>
    <xdr:sp macro="[0]!Instruction.cmdShowHideUpdateLog_Click" textlink="">
      <xdr:nvSpPr>
        <xdr:cNvPr id="34" name="cmdShowHideUpdateLog">
          <a:extLst>
            <a:ext uri="{FF2B5EF4-FFF2-40B4-BE49-F238E27FC236}">
              <a16:creationId xmlns:a16="http://schemas.microsoft.com/office/drawing/2014/main" id="{00000000-0008-0000-0100-000022000000}"/>
            </a:ext>
          </a:extLst>
        </xdr:cNvPr>
        <xdr:cNvSpPr txBox="1">
          <a:spLocks noChangeArrowheads="1"/>
        </xdr:cNvSpPr>
      </xdr:nvSpPr>
      <xdr:spPr bwMode="auto">
        <a:xfrm>
          <a:off x="4312921" y="2638424"/>
          <a:ext cx="1564005" cy="39600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19050</xdr:colOff>
      <xdr:row>103</xdr:row>
      <xdr:rowOff>161925</xdr:rowOff>
    </xdr:from>
    <xdr:to>
      <xdr:col>5</xdr:col>
      <xdr:colOff>142875</xdr:colOff>
      <xdr:row>106</xdr:row>
      <xdr:rowOff>9525</xdr:rowOff>
    </xdr:to>
    <xdr:pic macro="[0]!Instruction.cmdGetUpdate_Click">
      <xdr:nvPicPr>
        <xdr:cNvPr id="7206826" name="cmdGetUpdateImg" descr="icon11.png">
          <a:extLst>
            <a:ext uri="{FF2B5EF4-FFF2-40B4-BE49-F238E27FC236}">
              <a16:creationId xmlns:a16="http://schemas.microsoft.com/office/drawing/2014/main" id="{00000000-0008-0000-0100-0000AAF76D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5908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238125</xdr:colOff>
      <xdr:row>103</xdr:row>
      <xdr:rowOff>161925</xdr:rowOff>
    </xdr:from>
    <xdr:to>
      <xdr:col>11</xdr:col>
      <xdr:colOff>66675</xdr:colOff>
      <xdr:row>106</xdr:row>
      <xdr:rowOff>9525</xdr:rowOff>
    </xdr:to>
    <xdr:pic macro="[0]!Instruction.cmdShowHideUpdateLog_Click">
      <xdr:nvPicPr>
        <xdr:cNvPr id="7206827" name="cmdShowHideUpdateLogImg" descr="icon13.png">
          <a:extLst>
            <a:ext uri="{FF2B5EF4-FFF2-40B4-BE49-F238E27FC236}">
              <a16:creationId xmlns:a16="http://schemas.microsoft.com/office/drawing/2014/main" id="{00000000-0008-0000-0100-0000ABF76D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2957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219075</xdr:colOff>
      <xdr:row>1</xdr:row>
      <xdr:rowOff>85725</xdr:rowOff>
    </xdr:from>
    <xdr:to>
      <xdr:col>24</xdr:col>
      <xdr:colOff>279237</xdr:colOff>
      <xdr:row>2</xdr:row>
      <xdr:rowOff>161925</xdr:rowOff>
    </xdr:to>
    <xdr:sp macro="[0]!Instruction.cmdStart_Click" textlink="">
      <xdr:nvSpPr>
        <xdr:cNvPr id="37" name="cmdStart" hidden="1">
          <a:extLst>
            <a:ext uri="{FF2B5EF4-FFF2-40B4-BE49-F238E27FC236}">
              <a16:creationId xmlns:a16="http://schemas.microsoft.com/office/drawing/2014/main" id="{00000000-0008-0000-0100-000025000000}"/>
            </a:ext>
          </a:extLst>
        </xdr:cNvPr>
        <xdr:cNvSpPr>
          <a:spLocks noChangeArrowheads="1"/>
        </xdr:cNvSpPr>
      </xdr:nvSpPr>
      <xdr:spPr bwMode="auto">
        <a:xfrm>
          <a:off x="6934200" y="123825"/>
          <a:ext cx="1831812" cy="285750"/>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120</xdr:row>
          <xdr:rowOff>123825</xdr:rowOff>
        </xdr:to>
        <xdr:sp macro="" textlink="">
          <xdr:nvSpPr>
            <xdr:cNvPr id="193537" name="InstrWord" hidden="1">
              <a:extLst>
                <a:ext uri="{63B3BB69-23CF-44E3-9099-C40C66FF867C}">
                  <a14:compatExt spid="_x0000_s193537"/>
                </a:ext>
                <a:ext uri="{FF2B5EF4-FFF2-40B4-BE49-F238E27FC236}">
                  <a16:creationId xmlns:a16="http://schemas.microsoft.com/office/drawing/2014/main" id="{00000000-0008-0000-0100-000001F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0]!modThisWorkbook.Freeze_Panes">
      <xdr:nvPicPr>
        <xdr:cNvPr id="7147465" name="FREEZE_PANES" descr="update_org.png">
          <a:extLst>
            <a:ext uri="{FF2B5EF4-FFF2-40B4-BE49-F238E27FC236}">
              <a16:creationId xmlns:a16="http://schemas.microsoft.com/office/drawing/2014/main" id="{00000000-0008-0000-0A00-0000C90F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0]!modThisWorkbook.Freeze_Panes">
      <xdr:nvPicPr>
        <xdr:cNvPr id="7147466" name="UNFREEZE_PANES" descr="update_org.png" hidden="1">
          <a:extLst>
            <a:ext uri="{FF2B5EF4-FFF2-40B4-BE49-F238E27FC236}">
              <a16:creationId xmlns:a16="http://schemas.microsoft.com/office/drawing/2014/main" id="{00000000-0008-0000-0A00-0000CA0F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36</xdr:col>
      <xdr:colOff>0</xdr:colOff>
      <xdr:row>3</xdr:row>
      <xdr:rowOff>9525</xdr:rowOff>
    </xdr:from>
    <xdr:to>
      <xdr:col>37</xdr:col>
      <xdr:colOff>190500</xdr:colOff>
      <xdr:row>4</xdr:row>
      <xdr:rowOff>161925</xdr:rowOff>
    </xdr:to>
    <xdr:grpSp>
      <xdr:nvGrpSpPr>
        <xdr:cNvPr id="7199122" name="shCalendar" hidden="1">
          <a:extLst>
            <a:ext uri="{FF2B5EF4-FFF2-40B4-BE49-F238E27FC236}">
              <a16:creationId xmlns:a16="http://schemas.microsoft.com/office/drawing/2014/main" id="{00000000-0008-0000-0B00-000092D96D00}"/>
            </a:ext>
          </a:extLst>
        </xdr:cNvPr>
        <xdr:cNvGrpSpPr>
          <a:grpSpLocks/>
        </xdr:cNvGrpSpPr>
      </xdr:nvGrpSpPr>
      <xdr:grpSpPr bwMode="auto">
        <a:xfrm>
          <a:off x="18564225" y="9525"/>
          <a:ext cx="190500" cy="190500"/>
          <a:chOff x="13896191" y="1813753"/>
          <a:chExt cx="211023" cy="178845"/>
        </a:xfrm>
      </xdr:grpSpPr>
      <xdr:sp macro="[0]!modfrmDateChoose.CalendarShow" textlink="">
        <xdr:nvSpPr>
          <xdr:cNvPr id="7199125" name="shCalendar_bck" hidden="1">
            <a:extLst>
              <a:ext uri="{FF2B5EF4-FFF2-40B4-BE49-F238E27FC236}">
                <a16:creationId xmlns:a16="http://schemas.microsoft.com/office/drawing/2014/main" id="{00000000-0008-0000-0B00-000095D9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199126" name="shCalendar_1" descr="CalendarSmall.bmp" hidden="1">
            <a:extLst>
              <a:ext uri="{FF2B5EF4-FFF2-40B4-BE49-F238E27FC236}">
                <a16:creationId xmlns:a16="http://schemas.microsoft.com/office/drawing/2014/main" id="{00000000-0008-0000-0B00-000096D96D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4</xdr:row>
      <xdr:rowOff>0</xdr:rowOff>
    </xdr:from>
    <xdr:to>
      <xdr:col>10</xdr:col>
      <xdr:colOff>238125</xdr:colOff>
      <xdr:row>4</xdr:row>
      <xdr:rowOff>247650</xdr:rowOff>
    </xdr:to>
    <xdr:pic macro="[0]!modThisWorkbook.Freeze_Panes">
      <xdr:nvPicPr>
        <xdr:cNvPr id="7199123" name="FREEZE_PANES" descr="update_org.png">
          <a:extLst>
            <a:ext uri="{FF2B5EF4-FFF2-40B4-BE49-F238E27FC236}">
              <a16:creationId xmlns:a16="http://schemas.microsoft.com/office/drawing/2014/main" id="{00000000-0008-0000-0B00-000093D9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11</xdr:col>
      <xdr:colOff>0</xdr:colOff>
      <xdr:row>4</xdr:row>
      <xdr:rowOff>247650</xdr:rowOff>
    </xdr:to>
    <xdr:pic macro="[0]!modThisWorkbook.Freeze_Panes">
      <xdr:nvPicPr>
        <xdr:cNvPr id="7199124" name="UNFREEZE_PANES" descr="update_org.png" hidden="1">
          <a:extLst>
            <a:ext uri="{FF2B5EF4-FFF2-40B4-BE49-F238E27FC236}">
              <a16:creationId xmlns:a16="http://schemas.microsoft.com/office/drawing/2014/main" id="{00000000-0008-0000-0B00-000094D9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0]!modThisWorkbook.Freeze_Panes">
      <xdr:nvPicPr>
        <xdr:cNvPr id="7154633" name="FREEZE_PANES" descr="update_org.png">
          <a:extLst>
            <a:ext uri="{FF2B5EF4-FFF2-40B4-BE49-F238E27FC236}">
              <a16:creationId xmlns:a16="http://schemas.microsoft.com/office/drawing/2014/main" id="{00000000-0008-0000-0C00-0000C92B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0]!modThisWorkbook.Freeze_Panes">
      <xdr:nvPicPr>
        <xdr:cNvPr id="7154634" name="UNFREEZE_PANES" descr="update_org.png" hidden="1">
          <a:extLst>
            <a:ext uri="{FF2B5EF4-FFF2-40B4-BE49-F238E27FC236}">
              <a16:creationId xmlns:a16="http://schemas.microsoft.com/office/drawing/2014/main" id="{00000000-0008-0000-0C00-0000CA2B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33</xdr:col>
      <xdr:colOff>38100</xdr:colOff>
      <xdr:row>21</xdr:row>
      <xdr:rowOff>0</xdr:rowOff>
    </xdr:from>
    <xdr:to>
      <xdr:col>33</xdr:col>
      <xdr:colOff>228600</xdr:colOff>
      <xdr:row>21</xdr:row>
      <xdr:rowOff>190500</xdr:rowOff>
    </xdr:to>
    <xdr:grpSp>
      <xdr:nvGrpSpPr>
        <xdr:cNvPr id="7190437" name="shCalendar" hidden="1">
          <a:extLst>
            <a:ext uri="{FF2B5EF4-FFF2-40B4-BE49-F238E27FC236}">
              <a16:creationId xmlns:a16="http://schemas.microsoft.com/office/drawing/2014/main" id="{00000000-0008-0000-0D00-0000A5B76D00}"/>
            </a:ext>
          </a:extLst>
        </xdr:cNvPr>
        <xdr:cNvGrpSpPr>
          <a:grpSpLocks/>
        </xdr:cNvGrpSpPr>
      </xdr:nvGrpSpPr>
      <xdr:grpSpPr bwMode="auto">
        <a:xfrm>
          <a:off x="17325975" y="3733800"/>
          <a:ext cx="190500" cy="190500"/>
          <a:chOff x="13896191" y="1813753"/>
          <a:chExt cx="211023" cy="178845"/>
        </a:xfrm>
      </xdr:grpSpPr>
      <xdr:sp macro="[0]!modfrmDateChoose.CalendarShow" textlink="">
        <xdr:nvSpPr>
          <xdr:cNvPr id="7190440" name="shCalendar_bck" hidden="1">
            <a:extLst>
              <a:ext uri="{FF2B5EF4-FFF2-40B4-BE49-F238E27FC236}">
                <a16:creationId xmlns:a16="http://schemas.microsoft.com/office/drawing/2014/main" id="{00000000-0008-0000-0D00-0000A8B7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190441" name="shCalendar_1" descr="CalendarSmall.bmp" hidden="1">
            <a:extLst>
              <a:ext uri="{FF2B5EF4-FFF2-40B4-BE49-F238E27FC236}">
                <a16:creationId xmlns:a16="http://schemas.microsoft.com/office/drawing/2014/main" id="{00000000-0008-0000-0D00-0000A9B76D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4</xdr:row>
      <xdr:rowOff>0</xdr:rowOff>
    </xdr:from>
    <xdr:to>
      <xdr:col>10</xdr:col>
      <xdr:colOff>238125</xdr:colOff>
      <xdr:row>4</xdr:row>
      <xdr:rowOff>247650</xdr:rowOff>
    </xdr:to>
    <xdr:pic macro="[0]!modThisWorkbook.Freeze_Panes">
      <xdr:nvPicPr>
        <xdr:cNvPr id="7190438" name="FREEZE_PANES" descr="update_org.png">
          <a:extLst>
            <a:ext uri="{FF2B5EF4-FFF2-40B4-BE49-F238E27FC236}">
              <a16:creationId xmlns:a16="http://schemas.microsoft.com/office/drawing/2014/main" id="{00000000-0008-0000-0D00-0000A6B7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11</xdr:col>
      <xdr:colOff>0</xdr:colOff>
      <xdr:row>4</xdr:row>
      <xdr:rowOff>247650</xdr:rowOff>
    </xdr:to>
    <xdr:pic macro="[0]!modThisWorkbook.Freeze_Panes">
      <xdr:nvPicPr>
        <xdr:cNvPr id="7190439" name="UNFREEZE_PANES" descr="update_org.png" hidden="1">
          <a:extLst>
            <a:ext uri="{FF2B5EF4-FFF2-40B4-BE49-F238E27FC236}">
              <a16:creationId xmlns:a16="http://schemas.microsoft.com/office/drawing/2014/main" id="{00000000-0008-0000-0D00-0000A7B7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0]!modThisWorkbook.Freeze_Panes">
      <xdr:nvPicPr>
        <xdr:cNvPr id="7199895" name="FREEZE_PANES" descr="update_org.png">
          <a:extLst>
            <a:ext uri="{FF2B5EF4-FFF2-40B4-BE49-F238E27FC236}">
              <a16:creationId xmlns:a16="http://schemas.microsoft.com/office/drawing/2014/main" id="{00000000-0008-0000-0E00-000097DC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0]!modThisWorkbook.Freeze_Panes">
      <xdr:nvPicPr>
        <xdr:cNvPr id="7199896" name="UNFREEZE_PANES" descr="update_org.png" hidden="1">
          <a:extLst>
            <a:ext uri="{FF2B5EF4-FFF2-40B4-BE49-F238E27FC236}">
              <a16:creationId xmlns:a16="http://schemas.microsoft.com/office/drawing/2014/main" id="{00000000-0008-0000-0E00-000098DC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0]!modThisWorkbook.Freeze_Panes">
      <xdr:nvPicPr>
        <xdr:cNvPr id="7184781" name="FREEZE_PANES" descr="update_org.png">
          <a:extLst>
            <a:ext uri="{FF2B5EF4-FFF2-40B4-BE49-F238E27FC236}">
              <a16:creationId xmlns:a16="http://schemas.microsoft.com/office/drawing/2014/main" id="{00000000-0008-0000-0F00-00008DA1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0]!modThisWorkbook.Freeze_Panes">
      <xdr:nvPicPr>
        <xdr:cNvPr id="7184782" name="UNFREEZE_PANES" descr="update_org.png" hidden="1">
          <a:extLst>
            <a:ext uri="{FF2B5EF4-FFF2-40B4-BE49-F238E27FC236}">
              <a16:creationId xmlns:a16="http://schemas.microsoft.com/office/drawing/2014/main" id="{00000000-0008-0000-0F00-00008EA1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0]!modThisWorkbook.Freeze_Panes">
      <xdr:nvPicPr>
        <xdr:cNvPr id="2" name="FREEZE_PANES" descr="update_org.png">
          <a:extLst>
            <a:ext uri="{FF2B5EF4-FFF2-40B4-BE49-F238E27FC236}">
              <a16:creationId xmlns:a16="http://schemas.microsoft.com/office/drawing/2014/main" id="{42B451FA-C0C2-4CCE-8F0F-31880C476F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0]!modThisWorkbook.Freeze_Panes">
      <xdr:nvPicPr>
        <xdr:cNvPr id="3" name="UNFREEZE_PANES" descr="update_org.png" hidden="1">
          <a:extLst>
            <a:ext uri="{FF2B5EF4-FFF2-40B4-BE49-F238E27FC236}">
              <a16:creationId xmlns:a16="http://schemas.microsoft.com/office/drawing/2014/main" id="{FD336D0E-A5D1-43F5-B96B-5ABBB937D1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0]!modThisWorkbook.Freeze_Panes">
      <xdr:nvPicPr>
        <xdr:cNvPr id="7186394" name="FREEZE_PANES" descr="update_org.png">
          <a:extLst>
            <a:ext uri="{FF2B5EF4-FFF2-40B4-BE49-F238E27FC236}">
              <a16:creationId xmlns:a16="http://schemas.microsoft.com/office/drawing/2014/main" id="{00000000-0008-0000-1000-0000DAA7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0]!modThisWorkbook.Freeze_Panes">
      <xdr:nvPicPr>
        <xdr:cNvPr id="7186395" name="UNFREEZE_PANES" descr="update_org.png" hidden="1">
          <a:extLst>
            <a:ext uri="{FF2B5EF4-FFF2-40B4-BE49-F238E27FC236}">
              <a16:creationId xmlns:a16="http://schemas.microsoft.com/office/drawing/2014/main" id="{00000000-0008-0000-1000-0000DBA7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10</xdr:row>
      <xdr:rowOff>0</xdr:rowOff>
    </xdr:from>
    <xdr:to>
      <xdr:col>7</xdr:col>
      <xdr:colOff>228600</xdr:colOff>
      <xdr:row>10</xdr:row>
      <xdr:rowOff>190500</xdr:rowOff>
    </xdr:to>
    <xdr:grpSp>
      <xdr:nvGrpSpPr>
        <xdr:cNvPr id="7186396" name="shCalendar" hidden="1">
          <a:extLst>
            <a:ext uri="{FF2B5EF4-FFF2-40B4-BE49-F238E27FC236}">
              <a16:creationId xmlns:a16="http://schemas.microsoft.com/office/drawing/2014/main" id="{00000000-0008-0000-1000-0000DCA76D00}"/>
            </a:ext>
          </a:extLst>
        </xdr:cNvPr>
        <xdr:cNvGrpSpPr>
          <a:grpSpLocks/>
        </xdr:cNvGrpSpPr>
      </xdr:nvGrpSpPr>
      <xdr:grpSpPr bwMode="auto">
        <a:xfrm>
          <a:off x="7315200" y="1266825"/>
          <a:ext cx="190500" cy="190500"/>
          <a:chOff x="13896191" y="1813753"/>
          <a:chExt cx="211023" cy="178845"/>
        </a:xfrm>
      </xdr:grpSpPr>
      <xdr:sp macro="[0]!modfrmDateChoose.CalendarShow" textlink="">
        <xdr:nvSpPr>
          <xdr:cNvPr id="7186397" name="shCalendar_bck" hidden="1">
            <a:extLst>
              <a:ext uri="{FF2B5EF4-FFF2-40B4-BE49-F238E27FC236}">
                <a16:creationId xmlns:a16="http://schemas.microsoft.com/office/drawing/2014/main" id="{00000000-0008-0000-1000-0000DDA7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186398" name="shCalendar_1" descr="CalendarSmall.bmp" hidden="1">
            <a:extLst>
              <a:ext uri="{FF2B5EF4-FFF2-40B4-BE49-F238E27FC236}">
                <a16:creationId xmlns:a16="http://schemas.microsoft.com/office/drawing/2014/main" id="{00000000-0008-0000-1000-0000DEA76D00}"/>
              </a:ext>
            </a:extLst>
          </xdr:cNvPr>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38100</xdr:colOff>
      <xdr:row>3</xdr:row>
      <xdr:rowOff>9525</xdr:rowOff>
    </xdr:from>
    <xdr:to>
      <xdr:col>9</xdr:col>
      <xdr:colOff>228600</xdr:colOff>
      <xdr:row>4</xdr:row>
      <xdr:rowOff>161925</xdr:rowOff>
    </xdr:to>
    <xdr:grpSp>
      <xdr:nvGrpSpPr>
        <xdr:cNvPr id="7210020" name="shCalendar" hidden="1">
          <a:extLst>
            <a:ext uri="{FF2B5EF4-FFF2-40B4-BE49-F238E27FC236}">
              <a16:creationId xmlns:a16="http://schemas.microsoft.com/office/drawing/2014/main" id="{00000000-0008-0000-1100-000024046E00}"/>
            </a:ext>
          </a:extLst>
        </xdr:cNvPr>
        <xdr:cNvGrpSpPr>
          <a:grpSpLocks/>
        </xdr:cNvGrpSpPr>
      </xdr:nvGrpSpPr>
      <xdr:grpSpPr bwMode="auto">
        <a:xfrm>
          <a:off x="7077075" y="9525"/>
          <a:ext cx="190500" cy="190500"/>
          <a:chOff x="13896191" y="1813753"/>
          <a:chExt cx="211023" cy="178845"/>
        </a:xfrm>
      </xdr:grpSpPr>
      <xdr:sp macro="[0]!modfrmDateChoose.CalendarShow" textlink="">
        <xdr:nvSpPr>
          <xdr:cNvPr id="7210021" name="shCalendar_bck" hidden="1">
            <a:extLst>
              <a:ext uri="{FF2B5EF4-FFF2-40B4-BE49-F238E27FC236}">
                <a16:creationId xmlns:a16="http://schemas.microsoft.com/office/drawing/2014/main" id="{00000000-0008-0000-1100-000025046E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210022" name="shCalendar_1" descr="CalendarSmall.bmp" hidden="1">
            <a:extLst>
              <a:ext uri="{FF2B5EF4-FFF2-40B4-BE49-F238E27FC236}">
                <a16:creationId xmlns:a16="http://schemas.microsoft.com/office/drawing/2014/main" id="{00000000-0008-0000-1100-000026046E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40</xdr:col>
      <xdr:colOff>200025</xdr:colOff>
      <xdr:row>0</xdr:row>
      <xdr:rowOff>114300</xdr:rowOff>
    </xdr:from>
    <xdr:to>
      <xdr:col>40</xdr:col>
      <xdr:colOff>390525</xdr:colOff>
      <xdr:row>0</xdr:row>
      <xdr:rowOff>304800</xdr:rowOff>
    </xdr:to>
    <xdr:grpSp>
      <xdr:nvGrpSpPr>
        <xdr:cNvPr id="7203032" name="shCalendar">
          <a:extLst>
            <a:ext uri="{FF2B5EF4-FFF2-40B4-BE49-F238E27FC236}">
              <a16:creationId xmlns:a16="http://schemas.microsoft.com/office/drawing/2014/main" id="{00000000-0008-0000-3100-0000D8E86D00}"/>
            </a:ext>
          </a:extLst>
        </xdr:cNvPr>
        <xdr:cNvGrpSpPr>
          <a:grpSpLocks/>
        </xdr:cNvGrpSpPr>
      </xdr:nvGrpSpPr>
      <xdr:grpSpPr bwMode="auto">
        <a:xfrm>
          <a:off x="68503800" y="114300"/>
          <a:ext cx="190500" cy="190500"/>
          <a:chOff x="13896191" y="1813753"/>
          <a:chExt cx="211023" cy="178845"/>
        </a:xfrm>
      </xdr:grpSpPr>
      <xdr:sp macro="[0]!modfrmDateChoose.CalendarShow" textlink="">
        <xdr:nvSpPr>
          <xdr:cNvPr id="7203033" name="shCalendar_bck">
            <a:extLst>
              <a:ext uri="{FF2B5EF4-FFF2-40B4-BE49-F238E27FC236}">
                <a16:creationId xmlns:a16="http://schemas.microsoft.com/office/drawing/2014/main" id="{00000000-0008-0000-3100-0000D9E8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203034" name="shCalendar_1" descr="CalendarSmall.bmp">
            <a:extLst>
              <a:ext uri="{FF2B5EF4-FFF2-40B4-BE49-F238E27FC236}">
                <a16:creationId xmlns:a16="http://schemas.microsoft.com/office/drawing/2014/main" id="{00000000-0008-0000-3100-0000DAE86D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68580</xdr:colOff>
      <xdr:row>0</xdr:row>
      <xdr:rowOff>47625</xdr:rowOff>
    </xdr:from>
    <xdr:to>
      <xdr:col>6</xdr:col>
      <xdr:colOff>80506</xdr:colOff>
      <xdr:row>0</xdr:row>
      <xdr:rowOff>301503</xdr:rowOff>
    </xdr:to>
    <xdr:sp macro="[0]!modUpdTemplLogger.Clear" textlink="">
      <xdr:nvSpPr>
        <xdr:cNvPr id="194761" name="cmdStart">
          <a:extLst>
            <a:ext uri="{FF2B5EF4-FFF2-40B4-BE49-F238E27FC236}">
              <a16:creationId xmlns:a16="http://schemas.microsoft.com/office/drawing/2014/main" id="{00000000-0008-0000-0200-0000C9F80200}"/>
            </a:ext>
          </a:extLst>
        </xdr:cNvPr>
        <xdr:cNvSpPr>
          <a:spLocks noChangeArrowheads="1"/>
        </xdr:cNvSpPr>
      </xdr:nvSpPr>
      <xdr:spPr bwMode="auto">
        <a:xfrm>
          <a:off x="9544050" y="47625"/>
          <a:ext cx="1840726" cy="253878"/>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228600</xdr:colOff>
      <xdr:row>10</xdr:row>
      <xdr:rowOff>28575</xdr:rowOff>
    </xdr:from>
    <xdr:to>
      <xdr:col>7</xdr:col>
      <xdr:colOff>200025</xdr:colOff>
      <xdr:row>10</xdr:row>
      <xdr:rowOff>247650</xdr:rowOff>
    </xdr:to>
    <xdr:pic macro="[0]!modInfo.MainSheetHelp">
      <xdr:nvPicPr>
        <xdr:cNvPr id="7207129" name="ExcludeHelp_3" descr="Справка по листу">
          <a:extLst>
            <a:ext uri="{FF2B5EF4-FFF2-40B4-BE49-F238E27FC236}">
              <a16:creationId xmlns:a16="http://schemas.microsoft.com/office/drawing/2014/main" id="{00000000-0008-0000-0300-0000D9F8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7049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8</xdr:row>
      <xdr:rowOff>95250</xdr:rowOff>
    </xdr:from>
    <xdr:to>
      <xdr:col>7</xdr:col>
      <xdr:colOff>200025</xdr:colOff>
      <xdr:row>8</xdr:row>
      <xdr:rowOff>314325</xdr:rowOff>
    </xdr:to>
    <xdr:pic macro="[0]!modInfo.MainSheetHelp">
      <xdr:nvPicPr>
        <xdr:cNvPr id="7207130" name="ExcludeHelp_6" descr="Справка по листу">
          <a:extLst>
            <a:ext uri="{FF2B5EF4-FFF2-40B4-BE49-F238E27FC236}">
              <a16:creationId xmlns:a16="http://schemas.microsoft.com/office/drawing/2014/main" id="{00000000-0008-0000-0300-0000DAF8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3525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13</xdr:row>
      <xdr:rowOff>38100</xdr:rowOff>
    </xdr:from>
    <xdr:to>
      <xdr:col>7</xdr:col>
      <xdr:colOff>200025</xdr:colOff>
      <xdr:row>13</xdr:row>
      <xdr:rowOff>257175</xdr:rowOff>
    </xdr:to>
    <xdr:pic macro="[0]!modInfo.MainSheetHelp">
      <xdr:nvPicPr>
        <xdr:cNvPr id="7207131" name="ExcludeHelp_7" descr="Справка по листу">
          <a:extLst>
            <a:ext uri="{FF2B5EF4-FFF2-40B4-BE49-F238E27FC236}">
              <a16:creationId xmlns:a16="http://schemas.microsoft.com/office/drawing/2014/main" id="{00000000-0008-0000-0300-0000DBF8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3924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27</xdr:row>
      <xdr:rowOff>85725</xdr:rowOff>
    </xdr:from>
    <xdr:to>
      <xdr:col>7</xdr:col>
      <xdr:colOff>200025</xdr:colOff>
      <xdr:row>27</xdr:row>
      <xdr:rowOff>304800</xdr:rowOff>
    </xdr:to>
    <xdr:pic macro="[0]!modInfo.MainSheetHelp">
      <xdr:nvPicPr>
        <xdr:cNvPr id="7207132" name="ExcludeHelp_8" descr="Справка по листу">
          <a:extLst>
            <a:ext uri="{FF2B5EF4-FFF2-40B4-BE49-F238E27FC236}">
              <a16:creationId xmlns:a16="http://schemas.microsoft.com/office/drawing/2014/main" id="{00000000-0008-0000-0300-0000DCF8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47529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4</xdr:row>
      <xdr:rowOff>0</xdr:rowOff>
    </xdr:from>
    <xdr:to>
      <xdr:col>7</xdr:col>
      <xdr:colOff>219075</xdr:colOff>
      <xdr:row>4</xdr:row>
      <xdr:rowOff>219075</xdr:rowOff>
    </xdr:to>
    <xdr:pic macro="[0]!modList00.CreatePrintedForm">
      <xdr:nvPicPr>
        <xdr:cNvPr id="7207133" name="cmdCreatePrintedForm" descr="Создание печатной формы" hidden="1">
          <a:extLst>
            <a:ext uri="{FF2B5EF4-FFF2-40B4-BE49-F238E27FC236}">
              <a16:creationId xmlns:a16="http://schemas.microsoft.com/office/drawing/2014/main" id="{00000000-0008-0000-0300-0000DDF8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26</xdr:row>
      <xdr:rowOff>76200</xdr:rowOff>
    </xdr:from>
    <xdr:to>
      <xdr:col>6</xdr:col>
      <xdr:colOff>0</xdr:colOff>
      <xdr:row>26</xdr:row>
      <xdr:rowOff>369673</xdr:rowOff>
    </xdr:to>
    <xdr:sp macro="[0]!modList00.cmdOrganizationChoice_Click_Handler" textlink="">
      <xdr:nvSpPr>
        <xdr:cNvPr id="17" name="cmdOrgChoice">
          <a:extLst>
            <a:ext uri="{FF2B5EF4-FFF2-40B4-BE49-F238E27FC236}">
              <a16:creationId xmlns:a16="http://schemas.microsoft.com/office/drawing/2014/main" id="{00000000-0008-0000-0300-000011000000}"/>
            </a:ext>
          </a:extLst>
        </xdr:cNvPr>
        <xdr:cNvSpPr>
          <a:spLocks noChangeArrowheads="1"/>
        </xdr:cNvSpPr>
      </xdr:nvSpPr>
      <xdr:spPr bwMode="auto">
        <a:xfrm>
          <a:off x="3800475" y="4762500"/>
          <a:ext cx="3381375" cy="293473"/>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38100</xdr:colOff>
      <xdr:row>15</xdr:row>
      <xdr:rowOff>0</xdr:rowOff>
    </xdr:from>
    <xdr:to>
      <xdr:col>6</xdr:col>
      <xdr:colOff>228600</xdr:colOff>
      <xdr:row>15</xdr:row>
      <xdr:rowOff>190500</xdr:rowOff>
    </xdr:to>
    <xdr:grpSp>
      <xdr:nvGrpSpPr>
        <xdr:cNvPr id="18" name="shCalendar" hidden="1">
          <a:extLst>
            <a:ext uri="{FF2B5EF4-FFF2-40B4-BE49-F238E27FC236}">
              <a16:creationId xmlns:a16="http://schemas.microsoft.com/office/drawing/2014/main" id="{00000000-0008-0000-0300-000012000000}"/>
            </a:ext>
          </a:extLst>
        </xdr:cNvPr>
        <xdr:cNvGrpSpPr>
          <a:grpSpLocks/>
        </xdr:cNvGrpSpPr>
      </xdr:nvGrpSpPr>
      <xdr:grpSpPr bwMode="auto">
        <a:xfrm>
          <a:off x="7219950" y="3124200"/>
          <a:ext cx="190500" cy="190500"/>
          <a:chOff x="13896191" y="1813753"/>
          <a:chExt cx="211023" cy="178845"/>
        </a:xfrm>
      </xdr:grpSpPr>
      <xdr:sp macro="[0]!modfrmDateChoose.CalendarShow" textlink="">
        <xdr:nvSpPr>
          <xdr:cNvPr id="19" name="shCalendar_bck" hidden="1">
            <a:extLst>
              <a:ext uri="{FF2B5EF4-FFF2-40B4-BE49-F238E27FC236}">
                <a16:creationId xmlns:a16="http://schemas.microsoft.com/office/drawing/2014/main" id="{00000000-0008-0000-0300-000013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0" name="shCalendar_1" descr="CalendarSmall.bmp" hidden="1">
            <a:extLst>
              <a:ext uri="{FF2B5EF4-FFF2-40B4-BE49-F238E27FC236}">
                <a16:creationId xmlns:a16="http://schemas.microsoft.com/office/drawing/2014/main" id="{00000000-0008-0000-0300-000014000000}"/>
              </a:ext>
            </a:extLst>
          </xdr:cNvPr>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6</xdr:col>
      <xdr:colOff>38100</xdr:colOff>
      <xdr:row>23</xdr:row>
      <xdr:rowOff>0</xdr:rowOff>
    </xdr:from>
    <xdr:ext cx="190500" cy="190500"/>
    <xdr:grpSp>
      <xdr:nvGrpSpPr>
        <xdr:cNvPr id="11" name="shCalendar" hidden="1">
          <a:extLst>
            <a:ext uri="{FF2B5EF4-FFF2-40B4-BE49-F238E27FC236}">
              <a16:creationId xmlns:a16="http://schemas.microsoft.com/office/drawing/2014/main" id="{00000000-0008-0000-0300-00000B000000}"/>
            </a:ext>
          </a:extLst>
        </xdr:cNvPr>
        <xdr:cNvGrpSpPr>
          <a:grpSpLocks/>
        </xdr:cNvGrpSpPr>
      </xdr:nvGrpSpPr>
      <xdr:grpSpPr bwMode="auto">
        <a:xfrm>
          <a:off x="7219950" y="5676900"/>
          <a:ext cx="190500" cy="190500"/>
          <a:chOff x="13896191" y="1813753"/>
          <a:chExt cx="211023" cy="178845"/>
        </a:xfrm>
      </xdr:grpSpPr>
      <xdr:sp macro="[0]!modfrmDateChoose.CalendarShow" textlink="">
        <xdr:nvSpPr>
          <xdr:cNvPr id="12" name="shCalendar_bck" hidden="1">
            <a:extLst>
              <a:ext uri="{FF2B5EF4-FFF2-40B4-BE49-F238E27FC236}">
                <a16:creationId xmlns:a16="http://schemas.microsoft.com/office/drawing/2014/main" id="{00000000-0008-0000-0300-00000C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13" name="shCalendar_1" descr="CalendarSmall.bmp" hidden="1">
            <a:extLst>
              <a:ext uri="{FF2B5EF4-FFF2-40B4-BE49-F238E27FC236}">
                <a16:creationId xmlns:a16="http://schemas.microsoft.com/office/drawing/2014/main" id="{00000000-0008-0000-0300-00000D000000}"/>
              </a:ext>
            </a:extLst>
          </xdr:cNvPr>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219075</xdr:colOff>
      <xdr:row>8</xdr:row>
      <xdr:rowOff>219075</xdr:rowOff>
    </xdr:to>
    <xdr:pic macro="[0]!modInfo.MainSheetHelp">
      <xdr:nvPicPr>
        <xdr:cNvPr id="7208055" name="ExcludeHelp_1" descr="Справка по листу">
          <a:extLst>
            <a:ext uri="{FF2B5EF4-FFF2-40B4-BE49-F238E27FC236}">
              <a16:creationId xmlns:a16="http://schemas.microsoft.com/office/drawing/2014/main" id="{00000000-0008-0000-0400-000077FC6D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219075</xdr:colOff>
      <xdr:row>8</xdr:row>
      <xdr:rowOff>219075</xdr:rowOff>
    </xdr:to>
    <xdr:pic macro="[0]!modInfo.MainSheetHelp">
      <xdr:nvPicPr>
        <xdr:cNvPr id="7208056" name="ExcludeHelp_2" descr="Справка по листу">
          <a:extLst>
            <a:ext uri="{FF2B5EF4-FFF2-40B4-BE49-F238E27FC236}">
              <a16:creationId xmlns:a16="http://schemas.microsoft.com/office/drawing/2014/main" id="{00000000-0008-0000-0400-000078FC6D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8</xdr:row>
      <xdr:rowOff>0</xdr:rowOff>
    </xdr:from>
    <xdr:to>
      <xdr:col>10</xdr:col>
      <xdr:colOff>219075</xdr:colOff>
      <xdr:row>8</xdr:row>
      <xdr:rowOff>219075</xdr:rowOff>
    </xdr:to>
    <xdr:pic macro="[0]!modInfo.MainSheetHelp">
      <xdr:nvPicPr>
        <xdr:cNvPr id="7208057" name="ExcludeHelp_2" descr="Справка по листу">
          <a:extLst>
            <a:ext uri="{FF2B5EF4-FFF2-40B4-BE49-F238E27FC236}">
              <a16:creationId xmlns:a16="http://schemas.microsoft.com/office/drawing/2014/main" id="{00000000-0008-0000-0400-000079FC6D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238125</xdr:colOff>
      <xdr:row>3</xdr:row>
      <xdr:rowOff>247650</xdr:rowOff>
    </xdr:to>
    <xdr:pic macro="[0]!modThisWorkbook.Freeze_Panes">
      <xdr:nvPicPr>
        <xdr:cNvPr id="7208058" name="FREEZE_PANES" descr="update_org.png">
          <a:extLst>
            <a:ext uri="{FF2B5EF4-FFF2-40B4-BE49-F238E27FC236}">
              <a16:creationId xmlns:a16="http://schemas.microsoft.com/office/drawing/2014/main" id="{00000000-0008-0000-0400-00007AFC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3</xdr:col>
      <xdr:colOff>0</xdr:colOff>
      <xdr:row>3</xdr:row>
      <xdr:rowOff>247650</xdr:rowOff>
    </xdr:to>
    <xdr:pic macro="[0]!modThisWorkbook.Freeze_Panes">
      <xdr:nvPicPr>
        <xdr:cNvPr id="7208059" name="UNFREEZE_PANES" descr="update_org.png" hidden="1">
          <a:extLst>
            <a:ext uri="{FF2B5EF4-FFF2-40B4-BE49-F238E27FC236}">
              <a16:creationId xmlns:a16="http://schemas.microsoft.com/office/drawing/2014/main" id="{00000000-0008-0000-0400-00007BFC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3</xdr:row>
      <xdr:rowOff>9525</xdr:rowOff>
    </xdr:from>
    <xdr:to>
      <xdr:col>10</xdr:col>
      <xdr:colOff>190500</xdr:colOff>
      <xdr:row>4</xdr:row>
      <xdr:rowOff>161925</xdr:rowOff>
    </xdr:to>
    <xdr:grpSp>
      <xdr:nvGrpSpPr>
        <xdr:cNvPr id="7201434" name="shCalendar" hidden="1">
          <a:extLst>
            <a:ext uri="{FF2B5EF4-FFF2-40B4-BE49-F238E27FC236}">
              <a16:creationId xmlns:a16="http://schemas.microsoft.com/office/drawing/2014/main" id="{00000000-0008-0000-0500-00009AE26D00}"/>
            </a:ext>
          </a:extLst>
        </xdr:cNvPr>
        <xdr:cNvGrpSpPr>
          <a:grpSpLocks/>
        </xdr:cNvGrpSpPr>
      </xdr:nvGrpSpPr>
      <xdr:grpSpPr bwMode="auto">
        <a:xfrm>
          <a:off x="10668000" y="9525"/>
          <a:ext cx="190500" cy="190500"/>
          <a:chOff x="13896191" y="1813753"/>
          <a:chExt cx="211023" cy="178845"/>
        </a:xfrm>
      </xdr:grpSpPr>
      <xdr:sp macro="[0]!modfrmDateChoose.CalendarShow" textlink="">
        <xdr:nvSpPr>
          <xdr:cNvPr id="7201441" name="shCalendar_bck" hidden="1">
            <a:extLst>
              <a:ext uri="{FF2B5EF4-FFF2-40B4-BE49-F238E27FC236}">
                <a16:creationId xmlns:a16="http://schemas.microsoft.com/office/drawing/2014/main" id="{00000000-0008-0000-0500-0000A1E2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201442" name="shCalendar_1" descr="CalendarSmall.bmp" hidden="1">
            <a:extLst>
              <a:ext uri="{FF2B5EF4-FFF2-40B4-BE49-F238E27FC236}">
                <a16:creationId xmlns:a16="http://schemas.microsoft.com/office/drawing/2014/main" id="{00000000-0008-0000-0500-0000A2E26D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0</xdr:colOff>
      <xdr:row>16</xdr:row>
      <xdr:rowOff>0</xdr:rowOff>
    </xdr:from>
    <xdr:to>
      <xdr:col>9</xdr:col>
      <xdr:colOff>219075</xdr:colOff>
      <xdr:row>16</xdr:row>
      <xdr:rowOff>219075</xdr:rowOff>
    </xdr:to>
    <xdr:pic macro="[0]!modInfo.MainSheetHelp">
      <xdr:nvPicPr>
        <xdr:cNvPr id="7201435" name="ExcludeHelp_1" descr="Справка по листу">
          <a:extLst>
            <a:ext uri="{FF2B5EF4-FFF2-40B4-BE49-F238E27FC236}">
              <a16:creationId xmlns:a16="http://schemas.microsoft.com/office/drawing/2014/main" id="{00000000-0008-0000-0500-00009BE2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3905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16</xdr:row>
      <xdr:rowOff>0</xdr:rowOff>
    </xdr:from>
    <xdr:to>
      <xdr:col>10</xdr:col>
      <xdr:colOff>219075</xdr:colOff>
      <xdr:row>16</xdr:row>
      <xdr:rowOff>219075</xdr:rowOff>
    </xdr:to>
    <xdr:pic macro="[0]!modInfo.MainSheetHelp">
      <xdr:nvPicPr>
        <xdr:cNvPr id="7201436" name="ExcludeHelp_2" descr="Справка по листу">
          <a:extLst>
            <a:ext uri="{FF2B5EF4-FFF2-40B4-BE49-F238E27FC236}">
              <a16:creationId xmlns:a16="http://schemas.microsoft.com/office/drawing/2014/main" id="{00000000-0008-0000-0500-00009CE2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0" y="3905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14</xdr:col>
      <xdr:colOff>0</xdr:colOff>
      <xdr:row>16</xdr:row>
      <xdr:rowOff>0</xdr:rowOff>
    </xdr:from>
    <xdr:to>
      <xdr:col>14</xdr:col>
      <xdr:colOff>219075</xdr:colOff>
      <xdr:row>16</xdr:row>
      <xdr:rowOff>219075</xdr:rowOff>
    </xdr:to>
    <xdr:pic macro="[0]!modInfo.MainSheetHelp">
      <xdr:nvPicPr>
        <xdr:cNvPr id="7201437" name="ExcludeHelp_3" descr="Справка по листу">
          <a:extLst>
            <a:ext uri="{FF2B5EF4-FFF2-40B4-BE49-F238E27FC236}">
              <a16:creationId xmlns:a16="http://schemas.microsoft.com/office/drawing/2014/main" id="{00000000-0008-0000-0500-00009DE2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20725" y="3905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4</xdr:col>
      <xdr:colOff>28576</xdr:colOff>
      <xdr:row>44</xdr:row>
      <xdr:rowOff>2</xdr:rowOff>
    </xdr:from>
    <xdr:to>
      <xdr:col>4</xdr:col>
      <xdr:colOff>3343276</xdr:colOff>
      <xdr:row>45</xdr:row>
      <xdr:rowOff>1</xdr:rowOff>
    </xdr:to>
    <xdr:sp macro="[0]!modList02.cmdDoIt_Click_Handler" textlink="">
      <xdr:nvSpPr>
        <xdr:cNvPr id="24" name="cmdCreateSheets" hidden="1">
          <a:extLst>
            <a:ext uri="{FF2B5EF4-FFF2-40B4-BE49-F238E27FC236}">
              <a16:creationId xmlns:a16="http://schemas.microsoft.com/office/drawing/2014/main" id="{00000000-0008-0000-0500-000018000000}"/>
            </a:ext>
          </a:extLst>
        </xdr:cNvPr>
        <xdr:cNvSpPr>
          <a:spLocks noChangeArrowheads="1"/>
        </xdr:cNvSpPr>
      </xdr:nvSpPr>
      <xdr:spPr bwMode="auto">
        <a:xfrm>
          <a:off x="685801" y="2371727"/>
          <a:ext cx="3314700" cy="295274"/>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список листов</a:t>
          </a:r>
        </a:p>
      </xdr:txBody>
    </xdr:sp>
    <xdr:clientData/>
  </xdr:twoCellAnchor>
  <xdr:twoCellAnchor>
    <xdr:from>
      <xdr:col>0</xdr:col>
      <xdr:colOff>0</xdr:colOff>
      <xdr:row>4</xdr:row>
      <xdr:rowOff>0</xdr:rowOff>
    </xdr:from>
    <xdr:to>
      <xdr:col>2</xdr:col>
      <xdr:colOff>238125</xdr:colOff>
      <xdr:row>4</xdr:row>
      <xdr:rowOff>247650</xdr:rowOff>
    </xdr:to>
    <xdr:pic macro="[0]!modThisWorkbook.Freeze_Panes">
      <xdr:nvPicPr>
        <xdr:cNvPr id="7201439" name="FREEZE_PANES" descr="update_org.png">
          <a:extLst>
            <a:ext uri="{FF2B5EF4-FFF2-40B4-BE49-F238E27FC236}">
              <a16:creationId xmlns:a16="http://schemas.microsoft.com/office/drawing/2014/main" id="{00000000-0008-0000-0500-00009FE2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0]!modThisWorkbook.Freeze_Panes">
      <xdr:nvPicPr>
        <xdr:cNvPr id="7201440" name="UNFREEZE_PANES" descr="update_org.png" hidden="1">
          <a:extLst>
            <a:ext uri="{FF2B5EF4-FFF2-40B4-BE49-F238E27FC236}">
              <a16:creationId xmlns:a16="http://schemas.microsoft.com/office/drawing/2014/main" id="{00000000-0008-0000-0500-0000A0E26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0]!modThisWorkbook.Freeze_Panes">
      <xdr:nvPicPr>
        <xdr:cNvPr id="7139307" name="FREEZE_PANES" descr="update_org.png">
          <a:extLst>
            <a:ext uri="{FF2B5EF4-FFF2-40B4-BE49-F238E27FC236}">
              <a16:creationId xmlns:a16="http://schemas.microsoft.com/office/drawing/2014/main" id="{00000000-0008-0000-0600-0000EBEF6C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0]!modThisWorkbook.Freeze_Panes">
      <xdr:nvPicPr>
        <xdr:cNvPr id="7139308" name="UNFREEZE_PANES" descr="update_org.png" hidden="1">
          <a:extLst>
            <a:ext uri="{FF2B5EF4-FFF2-40B4-BE49-F238E27FC236}">
              <a16:creationId xmlns:a16="http://schemas.microsoft.com/office/drawing/2014/main" id="{00000000-0008-0000-0600-0000ECEF6C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84</xdr:col>
      <xdr:colOff>38100</xdr:colOff>
      <xdr:row>181</xdr:row>
      <xdr:rowOff>0</xdr:rowOff>
    </xdr:from>
    <xdr:to>
      <xdr:col>84</xdr:col>
      <xdr:colOff>228600</xdr:colOff>
      <xdr:row>181</xdr:row>
      <xdr:rowOff>190500</xdr:rowOff>
    </xdr:to>
    <xdr:grpSp>
      <xdr:nvGrpSpPr>
        <xdr:cNvPr id="7209051" name="shCalendar">
          <a:extLst>
            <a:ext uri="{FF2B5EF4-FFF2-40B4-BE49-F238E27FC236}">
              <a16:creationId xmlns:a16="http://schemas.microsoft.com/office/drawing/2014/main" id="{00000000-0008-0000-0700-00005B006E00}"/>
            </a:ext>
          </a:extLst>
        </xdr:cNvPr>
        <xdr:cNvGrpSpPr>
          <a:grpSpLocks/>
        </xdr:cNvGrpSpPr>
      </xdr:nvGrpSpPr>
      <xdr:grpSpPr bwMode="auto">
        <a:xfrm>
          <a:off x="41843325" y="57978675"/>
          <a:ext cx="190500" cy="190500"/>
          <a:chOff x="13896191" y="1813753"/>
          <a:chExt cx="211023" cy="178845"/>
        </a:xfrm>
      </xdr:grpSpPr>
      <xdr:sp macro="[0]!modfrmDateChoose.CalendarShow" textlink="">
        <xdr:nvSpPr>
          <xdr:cNvPr id="7209054" name="shCalendar_bck">
            <a:extLst>
              <a:ext uri="{FF2B5EF4-FFF2-40B4-BE49-F238E27FC236}">
                <a16:creationId xmlns:a16="http://schemas.microsoft.com/office/drawing/2014/main" id="{00000000-0008-0000-0700-00005E006E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209055" name="shCalendar_1" descr="CalendarSmall.bmp">
            <a:extLst>
              <a:ext uri="{FF2B5EF4-FFF2-40B4-BE49-F238E27FC236}">
                <a16:creationId xmlns:a16="http://schemas.microsoft.com/office/drawing/2014/main" id="{00000000-0008-0000-0700-00005F006E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0</xdr:colOff>
      <xdr:row>4</xdr:row>
      <xdr:rowOff>0</xdr:rowOff>
    </xdr:from>
    <xdr:to>
      <xdr:col>10</xdr:col>
      <xdr:colOff>238125</xdr:colOff>
      <xdr:row>4</xdr:row>
      <xdr:rowOff>247650</xdr:rowOff>
    </xdr:to>
    <xdr:pic macro="[0]!modThisWorkbook.Freeze_Panes">
      <xdr:nvPicPr>
        <xdr:cNvPr id="7209052" name="FREEZE_PANES" descr="update_org.png">
          <a:extLst>
            <a:ext uri="{FF2B5EF4-FFF2-40B4-BE49-F238E27FC236}">
              <a16:creationId xmlns:a16="http://schemas.microsoft.com/office/drawing/2014/main" id="{00000000-0008-0000-0700-00005C006E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7209053" name="UNFREEZE_PANES" descr="update_org.png" hidden="1">
          <a:extLst>
            <a:ext uri="{FF2B5EF4-FFF2-40B4-BE49-F238E27FC236}">
              <a16:creationId xmlns:a16="http://schemas.microsoft.com/office/drawing/2014/main" id="{00000000-0008-0000-0700-00005D006E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0]!modThisWorkbook.Freeze_Panes">
      <xdr:nvPicPr>
        <xdr:cNvPr id="7151561" name="FREEZE_PANES" descr="update_org.png">
          <a:extLst>
            <a:ext uri="{FF2B5EF4-FFF2-40B4-BE49-F238E27FC236}">
              <a16:creationId xmlns:a16="http://schemas.microsoft.com/office/drawing/2014/main" id="{00000000-0008-0000-0800-0000C91F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0]!modThisWorkbook.Freeze_Panes">
      <xdr:nvPicPr>
        <xdr:cNvPr id="7151562" name="UNFREEZE_PANES" descr="update_org.png" hidden="1">
          <a:extLst>
            <a:ext uri="{FF2B5EF4-FFF2-40B4-BE49-F238E27FC236}">
              <a16:creationId xmlns:a16="http://schemas.microsoft.com/office/drawing/2014/main" id="{00000000-0008-0000-0800-0000CA1F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38100</xdr:colOff>
      <xdr:row>3</xdr:row>
      <xdr:rowOff>9525</xdr:rowOff>
    </xdr:from>
    <xdr:to>
      <xdr:col>18</xdr:col>
      <xdr:colOff>228600</xdr:colOff>
      <xdr:row>4</xdr:row>
      <xdr:rowOff>161925</xdr:rowOff>
    </xdr:to>
    <xdr:grpSp>
      <xdr:nvGrpSpPr>
        <xdr:cNvPr id="7196165" name="shCalendar" hidden="1">
          <a:extLst>
            <a:ext uri="{FF2B5EF4-FFF2-40B4-BE49-F238E27FC236}">
              <a16:creationId xmlns:a16="http://schemas.microsoft.com/office/drawing/2014/main" id="{00000000-0008-0000-0900-000005CE6D00}"/>
            </a:ext>
          </a:extLst>
        </xdr:cNvPr>
        <xdr:cNvGrpSpPr>
          <a:grpSpLocks/>
        </xdr:cNvGrpSpPr>
      </xdr:nvGrpSpPr>
      <xdr:grpSpPr bwMode="auto">
        <a:xfrm>
          <a:off x="5572125" y="9525"/>
          <a:ext cx="190500" cy="190500"/>
          <a:chOff x="13896191" y="1813753"/>
          <a:chExt cx="211023" cy="178845"/>
        </a:xfrm>
      </xdr:grpSpPr>
      <xdr:sp macro="[0]!modfrmDateChoose.CalendarShow" textlink="">
        <xdr:nvSpPr>
          <xdr:cNvPr id="7196168" name="shCalendar_bck" hidden="1">
            <a:extLst>
              <a:ext uri="{FF2B5EF4-FFF2-40B4-BE49-F238E27FC236}">
                <a16:creationId xmlns:a16="http://schemas.microsoft.com/office/drawing/2014/main" id="{00000000-0008-0000-0900-000008CE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7196169" name="shCalendar_1" descr="CalendarSmall.bmp" hidden="1">
            <a:extLst>
              <a:ext uri="{FF2B5EF4-FFF2-40B4-BE49-F238E27FC236}">
                <a16:creationId xmlns:a16="http://schemas.microsoft.com/office/drawing/2014/main" id="{00000000-0008-0000-0900-000009CE6D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0</xdr:colOff>
      <xdr:row>4</xdr:row>
      <xdr:rowOff>0</xdr:rowOff>
    </xdr:from>
    <xdr:to>
      <xdr:col>10</xdr:col>
      <xdr:colOff>238125</xdr:colOff>
      <xdr:row>4</xdr:row>
      <xdr:rowOff>247650</xdr:rowOff>
    </xdr:to>
    <xdr:pic macro="[0]!modThisWorkbook.Freeze_Panes">
      <xdr:nvPicPr>
        <xdr:cNvPr id="7196166" name="FREEZE_PANES" descr="update_org.png">
          <a:extLst>
            <a:ext uri="{FF2B5EF4-FFF2-40B4-BE49-F238E27FC236}">
              <a16:creationId xmlns:a16="http://schemas.microsoft.com/office/drawing/2014/main" id="{00000000-0008-0000-0900-000006CE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7196167" name="UNFREEZE_PANES" descr="update_org.png" hidden="1">
          <a:extLst>
            <a:ext uri="{FF2B5EF4-FFF2-40B4-BE49-F238E27FC236}">
              <a16:creationId xmlns:a16="http://schemas.microsoft.com/office/drawing/2014/main" id="{00000000-0008-0000-0900-000007CE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DDDDD"/>
        </a:solidFill>
        <a:ln w="6350" cap="sq" algn="ctr">
          <a:solidFill>
            <a:srgbClr val="969696"/>
          </a:solidFill>
          <a:miter lim="800000"/>
          <a:headEnd/>
          <a:tailEnd/>
        </a:ln>
        <a:effectLst/>
      </a:spPr>
      <a:bodyPr vertOverflow="clip" wrap="square" lIns="27432" tIns="18288" rIns="27432" bIns="18288" anchor="ctr" upright="1"/>
      <a:lstStyle>
        <a:defPPr algn="ctr" rtl="0">
          <a:defRPr sz="1000" b="0" i="0" u="none" strike="noStrike" baseline="0">
            <a:solidFill>
              <a:srgbClr val="000000"/>
            </a:solidFill>
            <a:latin typeface="Tahoma"/>
            <a:ea typeface="Tahoma"/>
            <a:cs typeface="Tahoma"/>
          </a:defRPr>
        </a:defPPr>
      </a:lstStyle>
    </a:sp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odList00">
    <tabColor rgb="FFFFCC99"/>
  </sheetPr>
  <dimension ref="A1"/>
  <sheetViews>
    <sheetView showGridLines="0" workbookViewId="0"/>
  </sheetViews>
  <sheetFormatPr defaultRowHeight="11.25"/>
  <cols>
    <col min="1" max="16384" width="9.140625" style="229"/>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06_2">
    <tabColor rgb="FFEAEBEE"/>
    <pageSetUpPr fitToPage="1"/>
  </sheetPr>
  <dimension ref="A1:AI32"/>
  <sheetViews>
    <sheetView showGridLines="0" topLeftCell="I4" zoomScaleNormal="100" workbookViewId="0"/>
  </sheetViews>
  <sheetFormatPr defaultColWidth="10.5703125" defaultRowHeight="14.25"/>
  <cols>
    <col min="1" max="6" width="10.5703125" style="35" hidden="1" customWidth="1"/>
    <col min="7" max="8" width="9.140625" style="96" hidden="1" customWidth="1"/>
    <col min="9" max="9" width="3.7109375" style="96" customWidth="1"/>
    <col min="10" max="11" width="3.7109375" style="87" customWidth="1"/>
    <col min="12" max="12" width="12.7109375" style="35" customWidth="1"/>
    <col min="13" max="13" width="47.42578125" style="35" customWidth="1"/>
    <col min="14" max="14" width="1.7109375" style="35" hidden="1" customWidth="1"/>
    <col min="15" max="15" width="20.7109375" style="35" hidden="1" customWidth="1"/>
    <col min="16" max="17" width="23.7109375" style="35" hidden="1" customWidth="1"/>
    <col min="18" max="18" width="11.7109375" style="35" customWidth="1"/>
    <col min="19" max="19" width="3.7109375" style="35" customWidth="1"/>
    <col min="20" max="20" width="11.7109375" style="35" customWidth="1"/>
    <col min="21" max="21" width="8.5703125" style="35" hidden="1" customWidth="1"/>
    <col min="22" max="22" width="4.7109375" style="35" customWidth="1"/>
    <col min="23" max="23" width="115.7109375" style="35" customWidth="1"/>
    <col min="24" max="25" width="10.5703125" style="298"/>
    <col min="26" max="26" width="11.140625" style="298" customWidth="1"/>
    <col min="27" max="34" width="10.5703125" style="298"/>
    <col min="35" max="16384" width="10.5703125" style="35"/>
  </cols>
  <sheetData>
    <row r="1" spans="7:34" hidden="1">
      <c r="Q1" s="295"/>
      <c r="R1" s="295"/>
    </row>
    <row r="2" spans="7:34" hidden="1">
      <c r="U2" s="295"/>
    </row>
    <row r="3" spans="7:34" hidden="1"/>
    <row r="4" spans="7:34" ht="3" customHeight="1">
      <c r="J4" s="86"/>
      <c r="K4" s="86"/>
      <c r="L4" s="36"/>
      <c r="M4" s="36"/>
      <c r="N4" s="36"/>
      <c r="O4" s="101"/>
      <c r="P4" s="101"/>
      <c r="Q4" s="101"/>
      <c r="R4" s="101"/>
      <c r="S4" s="101"/>
      <c r="T4" s="101"/>
      <c r="U4" s="101"/>
    </row>
    <row r="5" spans="7:34" ht="24.95" customHeight="1">
      <c r="J5" s="86"/>
      <c r="K5" s="86"/>
      <c r="L5" s="750" t="s">
        <v>650</v>
      </c>
      <c r="M5" s="751"/>
      <c r="N5" s="751"/>
      <c r="O5" s="751"/>
      <c r="P5" s="751"/>
      <c r="Q5" s="751"/>
      <c r="R5" s="751"/>
      <c r="S5" s="751"/>
      <c r="T5" s="751"/>
      <c r="U5" s="752"/>
    </row>
    <row r="6" spans="7:34" ht="3" customHeight="1">
      <c r="J6" s="86"/>
      <c r="K6" s="86"/>
      <c r="L6" s="36"/>
      <c r="M6" s="36"/>
      <c r="N6" s="36"/>
      <c r="O6" s="83"/>
      <c r="P6" s="83"/>
      <c r="Q6" s="83"/>
      <c r="R6" s="83"/>
      <c r="S6" s="83"/>
      <c r="T6" s="83"/>
      <c r="U6" s="83"/>
    </row>
    <row r="7" spans="7:34" s="465" customFormat="1" ht="22.5">
      <c r="G7" s="466"/>
      <c r="H7" s="466"/>
      <c r="L7" s="464"/>
      <c r="M7" s="475" t="str">
        <f>"Наименование органа регулирования, принявшего решение об "&amp;IF(NameOrPr_ch="","утверждении","изменении") &amp; " тарифов"</f>
        <v>Наименование органа регулирования, принявшего решение об изменении тарифов</v>
      </c>
      <c r="N7" s="476"/>
      <c r="O7" s="777" t="str">
        <f>IF(NameOrPr_ch="",IF(NameOrPr="","",NameOrPr),NameOrPr_ch)</f>
        <v>Комитет по тарифам и ценам Курской области</v>
      </c>
      <c r="P7" s="777"/>
      <c r="Q7" s="777"/>
      <c r="R7" s="777"/>
      <c r="S7" s="777"/>
      <c r="T7" s="777"/>
      <c r="U7" s="777"/>
      <c r="V7" s="777"/>
      <c r="W7" s="639"/>
      <c r="X7" s="467"/>
      <c r="Y7" s="467"/>
      <c r="Z7" s="467"/>
      <c r="AA7" s="467"/>
      <c r="AB7" s="467"/>
      <c r="AC7" s="467"/>
      <c r="AD7" s="467"/>
      <c r="AE7" s="467"/>
      <c r="AF7" s="467"/>
      <c r="AG7" s="467"/>
      <c r="AH7" s="467"/>
    </row>
    <row r="8" spans="7:34" s="465" customFormat="1" ht="18.75">
      <c r="G8" s="466"/>
      <c r="H8" s="466"/>
      <c r="L8" s="464"/>
      <c r="M8" s="475" t="str">
        <f>IF(datePr_ch="","Дата документа об утверждении тарифов","Дата принятия решения об изменении тарифов")</f>
        <v>Дата принятия решения об изменении тарифов</v>
      </c>
      <c r="N8" s="476"/>
      <c r="O8" s="777" t="str">
        <f>IF(datePr_ch="",IF(datePr="","",datePr),datePr_ch)</f>
        <v>03.11.2021</v>
      </c>
      <c r="P8" s="777"/>
      <c r="Q8" s="777"/>
      <c r="R8" s="777"/>
      <c r="S8" s="777"/>
      <c r="T8" s="777"/>
      <c r="U8" s="777"/>
      <c r="V8" s="777"/>
      <c r="W8" s="639"/>
      <c r="X8" s="467"/>
      <c r="Y8" s="467"/>
      <c r="Z8" s="467"/>
      <c r="AA8" s="467"/>
      <c r="AB8" s="467"/>
      <c r="AC8" s="467"/>
      <c r="AD8" s="467"/>
      <c r="AE8" s="467"/>
      <c r="AF8" s="467"/>
      <c r="AG8" s="467"/>
      <c r="AH8" s="467"/>
    </row>
    <row r="9" spans="7:34" s="465" customFormat="1" ht="18.75">
      <c r="G9" s="466"/>
      <c r="H9" s="466"/>
      <c r="L9" s="464"/>
      <c r="M9" s="475" t="str">
        <f>IF(numberPr_ch="","Номер документа об утверждении тарифов","Номер принятия решения об изменении тарифов")</f>
        <v>Номер принятия решения об изменении тарифов</v>
      </c>
      <c r="N9" s="476"/>
      <c r="O9" s="777" t="str">
        <f>IF(numberPr_ch="",IF(numberPr="","",numberPr),numberPr_ch)</f>
        <v>108-вод</v>
      </c>
      <c r="P9" s="777"/>
      <c r="Q9" s="777"/>
      <c r="R9" s="777"/>
      <c r="S9" s="777"/>
      <c r="T9" s="777"/>
      <c r="U9" s="777"/>
      <c r="V9" s="777"/>
      <c r="W9" s="639"/>
      <c r="X9" s="467"/>
      <c r="Y9" s="467"/>
      <c r="Z9" s="467"/>
      <c r="AA9" s="467"/>
      <c r="AB9" s="467"/>
      <c r="AC9" s="467"/>
      <c r="AD9" s="467"/>
      <c r="AE9" s="467"/>
      <c r="AF9" s="467"/>
      <c r="AG9" s="467"/>
      <c r="AH9" s="467"/>
    </row>
    <row r="10" spans="7:34" s="465" customFormat="1" ht="18.75">
      <c r="G10" s="466"/>
      <c r="H10" s="466"/>
      <c r="L10" s="464"/>
      <c r="M10" s="475" t="s">
        <v>536</v>
      </c>
      <c r="N10" s="476"/>
      <c r="O10" s="777" t="str">
        <f>IF(IstPub_ch="",IF(IstPub="","",IstPub),IstPub_ch)</f>
        <v>газета "Курская правда"№135 от 11.11.2021 г.</v>
      </c>
      <c r="P10" s="777"/>
      <c r="Q10" s="777"/>
      <c r="R10" s="777"/>
      <c r="S10" s="777"/>
      <c r="T10" s="777"/>
      <c r="U10" s="777"/>
      <c r="V10" s="777"/>
      <c r="W10" s="639"/>
      <c r="X10" s="467"/>
      <c r="Y10" s="467"/>
      <c r="Z10" s="467"/>
      <c r="AA10" s="467"/>
      <c r="AB10" s="467"/>
      <c r="AC10" s="467"/>
      <c r="AD10" s="467"/>
      <c r="AE10" s="467"/>
      <c r="AF10" s="467"/>
      <c r="AG10" s="467"/>
      <c r="AH10" s="467"/>
    </row>
    <row r="11" spans="7:34" s="255" customFormat="1" ht="15.75" hidden="1" customHeight="1">
      <c r="G11" s="254"/>
      <c r="H11" s="254"/>
      <c r="L11" s="743"/>
      <c r="M11" s="743"/>
      <c r="N11" s="211"/>
      <c r="O11" s="288"/>
      <c r="P11" s="288"/>
      <c r="Q11" s="288"/>
      <c r="R11" s="288"/>
      <c r="S11" s="288"/>
      <c r="T11" s="288"/>
      <c r="U11" s="315" t="s">
        <v>382</v>
      </c>
      <c r="X11" s="319"/>
      <c r="Y11" s="319"/>
      <c r="Z11" s="319"/>
      <c r="AA11" s="319"/>
      <c r="AB11" s="319"/>
      <c r="AC11" s="319"/>
      <c r="AD11" s="319"/>
      <c r="AE11" s="319"/>
      <c r="AF11" s="319"/>
      <c r="AG11" s="319"/>
      <c r="AH11" s="319"/>
    </row>
    <row r="12" spans="7:34" s="255" customFormat="1">
      <c r="G12" s="254"/>
      <c r="H12" s="254"/>
      <c r="L12" s="211"/>
      <c r="M12" s="211"/>
      <c r="N12" s="211"/>
      <c r="O12" s="755"/>
      <c r="P12" s="755"/>
      <c r="Q12" s="755"/>
      <c r="R12" s="755"/>
      <c r="S12" s="755"/>
      <c r="T12" s="755"/>
      <c r="U12" s="755"/>
      <c r="X12" s="319"/>
      <c r="Y12" s="319"/>
      <c r="Z12" s="319"/>
      <c r="AA12" s="319"/>
      <c r="AB12" s="319"/>
      <c r="AC12" s="319"/>
      <c r="AD12" s="319"/>
      <c r="AE12" s="319"/>
      <c r="AF12" s="319"/>
      <c r="AG12" s="319"/>
      <c r="AH12" s="319"/>
    </row>
    <row r="13" spans="7:34" ht="15" customHeight="1">
      <c r="J13" s="86"/>
      <c r="K13" s="86"/>
      <c r="L13" s="704" t="s">
        <v>480</v>
      </c>
      <c r="M13" s="704"/>
      <c r="N13" s="704"/>
      <c r="O13" s="704"/>
      <c r="P13" s="704"/>
      <c r="Q13" s="704"/>
      <c r="R13" s="704"/>
      <c r="S13" s="704"/>
      <c r="T13" s="704"/>
      <c r="U13" s="704"/>
      <c r="V13" s="704"/>
      <c r="W13" s="704" t="s">
        <v>481</v>
      </c>
    </row>
    <row r="14" spans="7:34" ht="15" customHeight="1">
      <c r="J14" s="86"/>
      <c r="K14" s="86"/>
      <c r="L14" s="704" t="s">
        <v>95</v>
      </c>
      <c r="M14" s="704" t="s">
        <v>408</v>
      </c>
      <c r="N14" s="704"/>
      <c r="O14" s="766" t="s">
        <v>499</v>
      </c>
      <c r="P14" s="766"/>
      <c r="Q14" s="766"/>
      <c r="R14" s="766"/>
      <c r="S14" s="766"/>
      <c r="T14" s="766"/>
      <c r="U14" s="704" t="s">
        <v>344</v>
      </c>
      <c r="V14" s="778" t="s">
        <v>278</v>
      </c>
      <c r="W14" s="704"/>
    </row>
    <row r="15" spans="7:34" ht="14.25" customHeight="1">
      <c r="J15" s="86"/>
      <c r="K15" s="86"/>
      <c r="L15" s="704"/>
      <c r="M15" s="704"/>
      <c r="N15" s="704"/>
      <c r="O15" s="251" t="s">
        <v>500</v>
      </c>
      <c r="P15" s="767" t="s">
        <v>274</v>
      </c>
      <c r="Q15" s="767"/>
      <c r="R15" s="740" t="s">
        <v>501</v>
      </c>
      <c r="S15" s="740"/>
      <c r="T15" s="740"/>
      <c r="U15" s="704"/>
      <c r="V15" s="778"/>
      <c r="W15" s="704"/>
    </row>
    <row r="16" spans="7:34" ht="33.75" customHeight="1">
      <c r="J16" s="86"/>
      <c r="K16" s="86"/>
      <c r="L16" s="704"/>
      <c r="M16" s="704"/>
      <c r="N16" s="704"/>
      <c r="O16" s="437" t="s">
        <v>502</v>
      </c>
      <c r="P16" s="438" t="s">
        <v>687</v>
      </c>
      <c r="Q16" s="438" t="s">
        <v>390</v>
      </c>
      <c r="R16" s="439" t="s">
        <v>277</v>
      </c>
      <c r="S16" s="768" t="s">
        <v>276</v>
      </c>
      <c r="T16" s="768"/>
      <c r="U16" s="704"/>
      <c r="V16" s="778"/>
      <c r="W16" s="704"/>
    </row>
    <row r="17" spans="1:35" ht="12" customHeight="1">
      <c r="J17" s="86"/>
      <c r="K17" s="248">
        <v>1</v>
      </c>
      <c r="L17" s="586" t="s">
        <v>96</v>
      </c>
      <c r="M17" s="586" t="s">
        <v>52</v>
      </c>
      <c r="N17" s="592" t="str">
        <f ca="1">OFFSET(N17,0,-1)</f>
        <v>2</v>
      </c>
      <c r="O17" s="587">
        <f ca="1">OFFSET(O17,0,-1)+1</f>
        <v>3</v>
      </c>
      <c r="P17" s="587">
        <f ca="1">OFFSET(P17,0,-1)+1</f>
        <v>4</v>
      </c>
      <c r="Q17" s="587">
        <f ca="1">OFFSET(Q17,0,-1)+1</f>
        <v>5</v>
      </c>
      <c r="R17" s="587">
        <f ca="1">OFFSET(R17,0,-1)+1</f>
        <v>6</v>
      </c>
      <c r="S17" s="769">
        <f ca="1">OFFSET(S17,0,-1)+1</f>
        <v>7</v>
      </c>
      <c r="T17" s="769"/>
      <c r="U17" s="587">
        <f ca="1">OFFSET(U17,0,-2)+1</f>
        <v>8</v>
      </c>
      <c r="V17" s="592">
        <f ca="1">OFFSET(V17,0,-1)</f>
        <v>8</v>
      </c>
      <c r="W17" s="587">
        <f ca="1">OFFSET(W17,0,-1)+1</f>
        <v>9</v>
      </c>
    </row>
    <row r="18" spans="1:35" ht="22.5">
      <c r="A18" s="754">
        <v>1</v>
      </c>
      <c r="B18" s="340"/>
      <c r="C18" s="340"/>
      <c r="D18" s="340"/>
      <c r="E18" s="341"/>
      <c r="F18" s="410"/>
      <c r="G18" s="410"/>
      <c r="H18" s="410"/>
      <c r="I18" s="343"/>
      <c r="J18" s="180"/>
      <c r="K18" s="180"/>
      <c r="L18" s="578">
        <f>mergeValue(A18)</f>
        <v>1</v>
      </c>
      <c r="M18" s="585" t="s">
        <v>23</v>
      </c>
      <c r="N18" s="591"/>
      <c r="O18" s="737"/>
      <c r="P18" s="737"/>
      <c r="Q18" s="737"/>
      <c r="R18" s="737"/>
      <c r="S18" s="737"/>
      <c r="T18" s="737"/>
      <c r="U18" s="737"/>
      <c r="V18" s="737"/>
      <c r="W18" s="606" t="s">
        <v>507</v>
      </c>
    </row>
    <row r="19" spans="1:35" ht="22.5">
      <c r="A19" s="754"/>
      <c r="B19" s="754">
        <v>1</v>
      </c>
      <c r="C19" s="340"/>
      <c r="D19" s="340"/>
      <c r="E19" s="410"/>
      <c r="F19" s="410"/>
      <c r="G19" s="410"/>
      <c r="H19" s="410"/>
      <c r="I19" s="200"/>
      <c r="J19" s="181"/>
      <c r="K19" s="35"/>
      <c r="L19" s="339" t="str">
        <f>mergeValue(A19) &amp;"."&amp; mergeValue(B19)</f>
        <v>1.1</v>
      </c>
      <c r="M19" s="159" t="s">
        <v>18</v>
      </c>
      <c r="N19" s="285"/>
      <c r="O19" s="776"/>
      <c r="P19" s="776"/>
      <c r="Q19" s="776"/>
      <c r="R19" s="776"/>
      <c r="S19" s="776"/>
      <c r="T19" s="776"/>
      <c r="U19" s="776"/>
      <c r="V19" s="776"/>
      <c r="W19" s="286" t="s">
        <v>508</v>
      </c>
    </row>
    <row r="20" spans="1:35" ht="45">
      <c r="A20" s="754"/>
      <c r="B20" s="754"/>
      <c r="C20" s="754">
        <v>1</v>
      </c>
      <c r="D20" s="340"/>
      <c r="E20" s="410"/>
      <c r="F20" s="410"/>
      <c r="G20" s="410"/>
      <c r="H20" s="410"/>
      <c r="I20" s="344"/>
      <c r="J20" s="181"/>
      <c r="K20" s="101"/>
      <c r="L20" s="339" t="str">
        <f>mergeValue(A20) &amp;"."&amp; mergeValue(B20)&amp;"."&amp; mergeValue(C20)</f>
        <v>1.1.1</v>
      </c>
      <c r="M20" s="160" t="s">
        <v>651</v>
      </c>
      <c r="N20" s="285"/>
      <c r="O20" s="776"/>
      <c r="P20" s="776"/>
      <c r="Q20" s="776"/>
      <c r="R20" s="776"/>
      <c r="S20" s="776"/>
      <c r="T20" s="776"/>
      <c r="U20" s="776"/>
      <c r="V20" s="776"/>
      <c r="W20" s="286" t="s">
        <v>652</v>
      </c>
      <c r="AA20" s="317"/>
    </row>
    <row r="21" spans="1:35" ht="33.75">
      <c r="A21" s="754"/>
      <c r="B21" s="754"/>
      <c r="C21" s="754"/>
      <c r="D21" s="754">
        <v>1</v>
      </c>
      <c r="E21" s="410"/>
      <c r="F21" s="410"/>
      <c r="G21" s="410"/>
      <c r="H21" s="410"/>
      <c r="I21" s="755"/>
      <c r="J21" s="181"/>
      <c r="K21" s="101"/>
      <c r="L21" s="339" t="str">
        <f>mergeValue(A21) &amp;"."&amp; mergeValue(B21)&amp;"."&amp; mergeValue(C21)&amp;"."&amp; mergeValue(D21)</f>
        <v>1.1.1.1</v>
      </c>
      <c r="M21" s="161" t="s">
        <v>409</v>
      </c>
      <c r="N21" s="285"/>
      <c r="O21" s="780"/>
      <c r="P21" s="780"/>
      <c r="Q21" s="780"/>
      <c r="R21" s="780"/>
      <c r="S21" s="780"/>
      <c r="T21" s="780"/>
      <c r="U21" s="780"/>
      <c r="V21" s="780"/>
      <c r="W21" s="286" t="s">
        <v>629</v>
      </c>
      <c r="AA21" s="317"/>
    </row>
    <row r="22" spans="1:35" ht="33.75">
      <c r="A22" s="754"/>
      <c r="B22" s="754"/>
      <c r="C22" s="754"/>
      <c r="D22" s="754"/>
      <c r="E22" s="754">
        <v>1</v>
      </c>
      <c r="F22" s="410"/>
      <c r="G22" s="410"/>
      <c r="H22" s="410"/>
      <c r="I22" s="755"/>
      <c r="J22" s="755"/>
      <c r="K22" s="101"/>
      <c r="L22" s="339" t="str">
        <f>mergeValue(A22) &amp;"."&amp; mergeValue(B22)&amp;"."&amp; mergeValue(C22)&amp;"."&amp; mergeValue(D22)&amp;"."&amp; mergeValue(E22)</f>
        <v>1.1.1.1.1</v>
      </c>
      <c r="M22" s="172" t="s">
        <v>10</v>
      </c>
      <c r="N22" s="286"/>
      <c r="O22" s="779"/>
      <c r="P22" s="779"/>
      <c r="Q22" s="779"/>
      <c r="R22" s="779"/>
      <c r="S22" s="779"/>
      <c r="T22" s="779"/>
      <c r="U22" s="779"/>
      <c r="V22" s="779"/>
      <c r="W22" s="286" t="s">
        <v>509</v>
      </c>
      <c r="Y22" s="317" t="str">
        <f>strCheckUnique(Z22:Z25)</f>
        <v/>
      </c>
      <c r="AA22" s="317"/>
    </row>
    <row r="23" spans="1:35" ht="66" customHeight="1">
      <c r="A23" s="754"/>
      <c r="B23" s="754"/>
      <c r="C23" s="754"/>
      <c r="D23" s="754"/>
      <c r="E23" s="754"/>
      <c r="F23" s="340">
        <v>1</v>
      </c>
      <c r="G23" s="340"/>
      <c r="H23" s="340"/>
      <c r="I23" s="755"/>
      <c r="J23" s="755"/>
      <c r="K23" s="344"/>
      <c r="L23" s="339" t="str">
        <f>mergeValue(A23) &amp;"."&amp; mergeValue(B23)&amp;"."&amp; mergeValue(C23)&amp;"."&amp; mergeValue(D23)&amp;"."&amp; mergeValue(E23)&amp;"."&amp; mergeValue(F23)</f>
        <v>1.1.1.1.1.1</v>
      </c>
      <c r="M23" s="333"/>
      <c r="N23" s="759"/>
      <c r="O23" s="192"/>
      <c r="P23" s="192"/>
      <c r="Q23" s="192"/>
      <c r="R23" s="760"/>
      <c r="S23" s="761" t="s">
        <v>87</v>
      </c>
      <c r="T23" s="760"/>
      <c r="U23" s="761" t="s">
        <v>88</v>
      </c>
      <c r="V23" s="282"/>
      <c r="W23" s="763" t="s">
        <v>510</v>
      </c>
      <c r="X23" s="298" t="str">
        <f>strCheckDate(O24:V24)</f>
        <v/>
      </c>
      <c r="Z23" s="317" t="str">
        <f>IF(M23="","",M23 )</f>
        <v/>
      </c>
      <c r="AA23" s="317"/>
      <c r="AB23" s="317"/>
      <c r="AC23" s="317"/>
    </row>
    <row r="24" spans="1:35" ht="14.25" hidden="1" customHeight="1">
      <c r="A24" s="754"/>
      <c r="B24" s="754"/>
      <c r="C24" s="754"/>
      <c r="D24" s="754"/>
      <c r="E24" s="754"/>
      <c r="F24" s="340"/>
      <c r="G24" s="340"/>
      <c r="H24" s="340"/>
      <c r="I24" s="755"/>
      <c r="J24" s="755"/>
      <c r="K24" s="344"/>
      <c r="L24" s="171"/>
      <c r="M24" s="205"/>
      <c r="N24" s="759"/>
      <c r="O24" s="299"/>
      <c r="P24" s="296"/>
      <c r="Q24" s="297" t="str">
        <f>R23 &amp; "-" &amp; T23</f>
        <v>-</v>
      </c>
      <c r="R24" s="760"/>
      <c r="S24" s="761"/>
      <c r="T24" s="762"/>
      <c r="U24" s="761"/>
      <c r="V24" s="282"/>
      <c r="W24" s="764"/>
      <c r="AA24" s="317"/>
    </row>
    <row r="25" spans="1:35" customFormat="1" ht="15" customHeight="1">
      <c r="A25" s="754"/>
      <c r="B25" s="754"/>
      <c r="C25" s="754"/>
      <c r="D25" s="754"/>
      <c r="E25" s="754"/>
      <c r="F25" s="340"/>
      <c r="G25" s="340"/>
      <c r="H25" s="340"/>
      <c r="I25" s="755"/>
      <c r="J25" s="755"/>
      <c r="K25" s="201"/>
      <c r="L25" s="112"/>
      <c r="M25" s="175" t="s">
        <v>410</v>
      </c>
      <c r="N25" s="197"/>
      <c r="O25" s="157"/>
      <c r="P25" s="157"/>
      <c r="Q25" s="157"/>
      <c r="R25" s="262"/>
      <c r="S25" s="198"/>
      <c r="T25" s="198"/>
      <c r="U25" s="198"/>
      <c r="V25" s="186"/>
      <c r="W25" s="765"/>
      <c r="X25" s="307"/>
      <c r="Y25" s="307"/>
      <c r="Z25" s="307"/>
      <c r="AA25" s="317"/>
      <c r="AB25" s="307"/>
      <c r="AC25" s="298"/>
      <c r="AD25" s="298"/>
      <c r="AE25" s="298"/>
      <c r="AF25" s="298"/>
      <c r="AG25" s="298"/>
      <c r="AH25" s="298"/>
      <c r="AI25" s="35"/>
    </row>
    <row r="26" spans="1:35" customFormat="1" ht="15" customHeight="1">
      <c r="A26" s="754"/>
      <c r="B26" s="754"/>
      <c r="C26" s="754"/>
      <c r="D26" s="754"/>
      <c r="E26" s="340"/>
      <c r="F26" s="410"/>
      <c r="G26" s="410"/>
      <c r="H26" s="410"/>
      <c r="I26" s="755"/>
      <c r="J26" s="85"/>
      <c r="K26" s="201"/>
      <c r="L26" s="112"/>
      <c r="M26" s="164" t="s">
        <v>13</v>
      </c>
      <c r="N26" s="197"/>
      <c r="O26" s="157"/>
      <c r="P26" s="157"/>
      <c r="Q26" s="157"/>
      <c r="R26" s="262"/>
      <c r="S26" s="198"/>
      <c r="T26" s="198"/>
      <c r="U26" s="197"/>
      <c r="V26" s="198"/>
      <c r="W26" s="186"/>
      <c r="X26" s="307"/>
      <c r="Y26" s="307"/>
      <c r="Z26" s="307"/>
      <c r="AA26" s="307"/>
      <c r="AB26" s="307"/>
      <c r="AC26" s="307"/>
      <c r="AD26" s="307"/>
      <c r="AE26" s="307"/>
      <c r="AF26" s="307"/>
      <c r="AG26" s="307"/>
      <c r="AH26" s="307"/>
    </row>
    <row r="27" spans="1:35" customFormat="1" ht="15" customHeight="1">
      <c r="A27" s="754"/>
      <c r="B27" s="754"/>
      <c r="C27" s="754"/>
      <c r="D27" s="340"/>
      <c r="E27" s="345"/>
      <c r="F27" s="410"/>
      <c r="G27" s="410"/>
      <c r="H27" s="410"/>
      <c r="I27" s="201"/>
      <c r="J27" s="85"/>
      <c r="K27" s="180"/>
      <c r="L27" s="112"/>
      <c r="M27" s="163" t="s">
        <v>411</v>
      </c>
      <c r="N27" s="197"/>
      <c r="O27" s="157"/>
      <c r="P27" s="157"/>
      <c r="Q27" s="157"/>
      <c r="R27" s="262"/>
      <c r="S27" s="198"/>
      <c r="T27" s="198"/>
      <c r="U27" s="197"/>
      <c r="V27" s="198"/>
      <c r="W27" s="186"/>
      <c r="X27" s="307"/>
      <c r="Y27" s="307"/>
      <c r="Z27" s="307"/>
      <c r="AA27" s="307"/>
      <c r="AB27" s="307"/>
      <c r="AC27" s="307"/>
      <c r="AD27" s="307"/>
      <c r="AE27" s="307"/>
      <c r="AF27" s="307"/>
      <c r="AG27" s="307"/>
      <c r="AH27" s="307"/>
    </row>
    <row r="28" spans="1:35" customFormat="1" ht="15" customHeight="1">
      <c r="A28" s="754"/>
      <c r="B28" s="754"/>
      <c r="C28" s="340"/>
      <c r="D28" s="340"/>
      <c r="E28" s="345"/>
      <c r="F28" s="410"/>
      <c r="G28" s="410"/>
      <c r="H28" s="410"/>
      <c r="I28" s="201"/>
      <c r="J28" s="85"/>
      <c r="K28" s="180"/>
      <c r="L28" s="112"/>
      <c r="M28" s="162" t="s">
        <v>659</v>
      </c>
      <c r="N28" s="198"/>
      <c r="O28" s="162"/>
      <c r="P28" s="162"/>
      <c r="Q28" s="162"/>
      <c r="R28" s="262"/>
      <c r="S28" s="198"/>
      <c r="T28" s="198"/>
      <c r="U28" s="197"/>
      <c r="V28" s="198"/>
      <c r="W28" s="186"/>
      <c r="X28" s="307"/>
      <c r="Y28" s="307"/>
      <c r="Z28" s="307"/>
      <c r="AA28" s="307"/>
      <c r="AB28" s="307"/>
      <c r="AC28" s="307"/>
      <c r="AD28" s="307"/>
      <c r="AE28" s="307"/>
      <c r="AF28" s="307"/>
      <c r="AG28" s="307"/>
      <c r="AH28" s="307"/>
    </row>
    <row r="29" spans="1:35" customFormat="1" ht="15" customHeight="1">
      <c r="A29" s="754"/>
      <c r="B29" s="340"/>
      <c r="C29" s="345"/>
      <c r="D29" s="345"/>
      <c r="E29" s="345"/>
      <c r="F29" s="410"/>
      <c r="G29" s="410"/>
      <c r="H29" s="410"/>
      <c r="I29" s="201"/>
      <c r="J29" s="85"/>
      <c r="K29" s="180"/>
      <c r="L29" s="112"/>
      <c r="M29" s="177" t="s">
        <v>21</v>
      </c>
      <c r="N29" s="198"/>
      <c r="O29" s="162"/>
      <c r="P29" s="162"/>
      <c r="Q29" s="162"/>
      <c r="R29" s="262"/>
      <c r="S29" s="198"/>
      <c r="T29" s="198"/>
      <c r="U29" s="197"/>
      <c r="V29" s="198"/>
      <c r="W29" s="186"/>
      <c r="X29" s="307"/>
      <c r="Y29" s="307"/>
      <c r="Z29" s="307"/>
      <c r="AA29" s="307"/>
      <c r="AB29" s="307"/>
      <c r="AC29" s="307"/>
      <c r="AD29" s="307"/>
      <c r="AE29" s="307"/>
      <c r="AF29" s="307"/>
      <c r="AG29" s="307"/>
      <c r="AH29" s="307"/>
    </row>
    <row r="30" spans="1:35" customFormat="1" ht="15" customHeight="1">
      <c r="A30" s="340"/>
      <c r="B30" s="346"/>
      <c r="C30" s="346"/>
      <c r="D30" s="346"/>
      <c r="E30" s="347"/>
      <c r="F30" s="346"/>
      <c r="G30" s="410"/>
      <c r="H30" s="410"/>
      <c r="I30" s="200"/>
      <c r="J30" s="85"/>
      <c r="K30" s="344"/>
      <c r="L30" s="112"/>
      <c r="M30" s="210" t="s">
        <v>312</v>
      </c>
      <c r="N30" s="198"/>
      <c r="O30" s="162"/>
      <c r="P30" s="162"/>
      <c r="Q30" s="162"/>
      <c r="R30" s="262"/>
      <c r="S30" s="198"/>
      <c r="T30" s="198"/>
      <c r="U30" s="197"/>
      <c r="V30" s="198"/>
      <c r="W30" s="186"/>
      <c r="X30" s="307"/>
      <c r="Y30" s="307"/>
      <c r="Z30" s="307"/>
      <c r="AA30" s="307"/>
      <c r="AB30" s="307"/>
      <c r="AC30" s="307"/>
      <c r="AD30" s="307"/>
      <c r="AE30" s="307"/>
      <c r="AF30" s="307"/>
      <c r="AG30" s="307"/>
      <c r="AH30" s="307"/>
    </row>
    <row r="31" spans="1:35" ht="3" customHeight="1"/>
    <row r="32" spans="1:35" ht="48.95" customHeight="1">
      <c r="M32" s="749" t="s">
        <v>695</v>
      </c>
      <c r="N32" s="749"/>
      <c r="O32" s="749"/>
      <c r="P32" s="749"/>
      <c r="Q32" s="749"/>
      <c r="R32" s="749"/>
      <c r="S32" s="749"/>
      <c r="T32" s="749"/>
      <c r="U32" s="749"/>
      <c r="V32" s="749"/>
    </row>
  </sheetData>
  <sheetProtection password="FA9C" sheet="1" objects="1" scenarios="1" formatColumns="0" formatRows="0"/>
  <dataConsolidate link="1"/>
  <mergeCells count="38">
    <mergeCell ref="W23:W25"/>
    <mergeCell ref="L5:U5"/>
    <mergeCell ref="P15:Q15"/>
    <mergeCell ref="S16:T16"/>
    <mergeCell ref="R23:R24"/>
    <mergeCell ref="U23:U24"/>
    <mergeCell ref="L11:M11"/>
    <mergeCell ref="O7:V7"/>
    <mergeCell ref="V14:V16"/>
    <mergeCell ref="W13:W16"/>
    <mergeCell ref="O8:V8"/>
    <mergeCell ref="O9:V9"/>
    <mergeCell ref="O10:V10"/>
    <mergeCell ref="S17:T17"/>
    <mergeCell ref="L13:V13"/>
    <mergeCell ref="O12:U12"/>
    <mergeCell ref="M32:V32"/>
    <mergeCell ref="J22:J25"/>
    <mergeCell ref="O21:V21"/>
    <mergeCell ref="O20:V20"/>
    <mergeCell ref="T23:T24"/>
    <mergeCell ref="O22:V22"/>
    <mergeCell ref="S23:S24"/>
    <mergeCell ref="L14:L16"/>
    <mergeCell ref="M14:M16"/>
    <mergeCell ref="O19:V19"/>
    <mergeCell ref="A18:A29"/>
    <mergeCell ref="B19:B28"/>
    <mergeCell ref="C20:C27"/>
    <mergeCell ref="D21:D26"/>
    <mergeCell ref="I21:I26"/>
    <mergeCell ref="N23:N24"/>
    <mergeCell ref="E22:E25"/>
    <mergeCell ref="O18:V18"/>
    <mergeCell ref="O14:T14"/>
    <mergeCell ref="R15:T15"/>
    <mergeCell ref="N14:N16"/>
    <mergeCell ref="U14:U16"/>
  </mergeCells>
  <dataValidations xWindow="911" yWindow="637" count="7">
    <dataValidation allowBlank="1" sqref="S25:S30" xr:uid="{00000000-0002-0000-0900-000000000000}"/>
    <dataValidation allowBlank="1" promptTitle="checkPeriodRange" sqref="Q24" xr:uid="{00000000-0002-0000-0900-000001000000}"/>
    <dataValidation type="textLength" operator="lessThanOrEqual" allowBlank="1" showInputMessage="1" showErrorMessage="1" errorTitle="Ошибка" error="Допускается ввод не более 900 символов!" sqref="W7:W10 O21:V21" xr:uid="{00000000-0002-0000-0900-000002000000}">
      <formula1>900</formula1>
    </dataValidation>
    <dataValidation type="list" allowBlank="1" showInputMessage="1" showErrorMessage="1" errorTitle="Ошибка" error="Выберите значение из списка" sqref="O22" xr:uid="{00000000-0002-0000-0900-000003000000}">
      <formula1>kind_of_cons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3 T23:T24" xr:uid="{00000000-0002-0000-0900-000004000000}"/>
    <dataValidation type="textLength" operator="lessThanOrEqual" allowBlank="1" showInputMessage="1" showErrorMessage="1" errorTitle="Ошибка" error="Допускается ввод не более 900 символов!" prompt="Введите значение признака дифференциации" sqref="M23" xr:uid="{00000000-0002-0000-0900-000005000000}">
      <formula1>900</formula1>
    </dataValidation>
    <dataValidation allowBlank="1" showInputMessage="1" showErrorMessage="1" prompt="Для выбора выполните двойной щелчок левой клавиши мыши по соответствующей ячейке." sqref="S23:S24 U23:U24" xr:uid="{00000000-0002-0000-0900-000006000000}"/>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05_9">
    <tabColor theme="0" tint="-0.249977111117893"/>
  </sheetPr>
  <dimension ref="A1:T19"/>
  <sheetViews>
    <sheetView showGridLines="0" topLeftCell="E1" zoomScaleNormal="100" workbookViewId="0"/>
  </sheetViews>
  <sheetFormatPr defaultColWidth="10.5703125" defaultRowHeight="14.25"/>
  <cols>
    <col min="1" max="1" width="3.7109375" style="320" hidden="1" customWidth="1"/>
    <col min="2" max="4" width="3.7109375" style="298" hidden="1" customWidth="1"/>
    <col min="5" max="5" width="3.7109375" style="87" customWidth="1"/>
    <col min="6" max="6" width="9.7109375" style="35" customWidth="1"/>
    <col min="7" max="7" width="37.7109375" style="35" customWidth="1"/>
    <col min="8" max="8" width="66.85546875" style="35" customWidth="1"/>
    <col min="9" max="9" width="115.7109375" style="35" customWidth="1"/>
    <col min="10" max="11" width="10.5703125" style="298"/>
    <col min="12" max="12" width="11.140625" style="298" customWidth="1"/>
    <col min="13" max="20" width="10.5703125" style="298"/>
    <col min="21" max="16384" width="10.5703125" style="35"/>
  </cols>
  <sheetData>
    <row r="1" spans="1:20" ht="3" customHeight="1">
      <c r="A1" s="320" t="s">
        <v>211</v>
      </c>
    </row>
    <row r="2" spans="1:20" ht="22.5">
      <c r="F2" s="750" t="s">
        <v>526</v>
      </c>
      <c r="G2" s="751"/>
      <c r="H2" s="752"/>
      <c r="I2" s="599"/>
    </row>
    <row r="3" spans="1:20" ht="3" customHeight="1"/>
    <row r="4" spans="1:20" s="255" customFormat="1" ht="11.25">
      <c r="A4" s="319"/>
      <c r="B4" s="319"/>
      <c r="C4" s="319"/>
      <c r="D4" s="319"/>
      <c r="F4" s="704" t="s">
        <v>480</v>
      </c>
      <c r="G4" s="704"/>
      <c r="H4" s="704"/>
      <c r="I4" s="753" t="s">
        <v>481</v>
      </c>
      <c r="J4" s="319"/>
      <c r="K4" s="319"/>
      <c r="L4" s="319"/>
      <c r="M4" s="319"/>
      <c r="N4" s="319"/>
      <c r="O4" s="319"/>
      <c r="P4" s="319"/>
      <c r="Q4" s="319"/>
      <c r="R4" s="319"/>
      <c r="S4" s="319"/>
      <c r="T4" s="319"/>
    </row>
    <row r="5" spans="1:20" s="255" customFormat="1" ht="11.25" customHeight="1">
      <c r="A5" s="319"/>
      <c r="B5" s="319"/>
      <c r="C5" s="319"/>
      <c r="D5" s="319"/>
      <c r="F5" s="458" t="s">
        <v>95</v>
      </c>
      <c r="G5" s="477" t="s">
        <v>483</v>
      </c>
      <c r="H5" s="457" t="s">
        <v>468</v>
      </c>
      <c r="I5" s="753"/>
      <c r="J5" s="319"/>
      <c r="K5" s="319"/>
      <c r="L5" s="319"/>
      <c r="M5" s="319"/>
      <c r="N5" s="319"/>
      <c r="O5" s="319"/>
      <c r="P5" s="319"/>
      <c r="Q5" s="319"/>
      <c r="R5" s="319"/>
      <c r="S5" s="319"/>
      <c r="T5" s="319"/>
    </row>
    <row r="6" spans="1:20" s="255" customFormat="1" ht="12" customHeight="1">
      <c r="A6" s="319"/>
      <c r="B6" s="319"/>
      <c r="C6" s="319"/>
      <c r="D6" s="319"/>
      <c r="F6" s="459" t="s">
        <v>96</v>
      </c>
      <c r="G6" s="461">
        <v>2</v>
      </c>
      <c r="H6" s="462">
        <v>3</v>
      </c>
      <c r="I6" s="460">
        <v>4</v>
      </c>
      <c r="J6" s="319">
        <v>4</v>
      </c>
      <c r="K6" s="319"/>
      <c r="L6" s="319"/>
      <c r="M6" s="319"/>
      <c r="N6" s="319"/>
      <c r="O6" s="319"/>
      <c r="P6" s="319"/>
      <c r="Q6" s="319"/>
      <c r="R6" s="319"/>
      <c r="S6" s="319"/>
      <c r="T6" s="319"/>
    </row>
    <row r="7" spans="1:20" s="255" customFormat="1" ht="18.75">
      <c r="A7" s="319"/>
      <c r="B7" s="319"/>
      <c r="C7" s="319"/>
      <c r="D7" s="319"/>
      <c r="F7" s="473">
        <v>1</v>
      </c>
      <c r="G7" s="560" t="s">
        <v>527</v>
      </c>
      <c r="H7" s="456" t="str">
        <f>IF(dateCh="","",dateCh)</f>
        <v>12.11.2021</v>
      </c>
      <c r="I7" s="286" t="s">
        <v>528</v>
      </c>
      <c r="J7" s="472"/>
      <c r="K7" s="319"/>
      <c r="L7" s="319"/>
      <c r="M7" s="319"/>
      <c r="N7" s="319"/>
      <c r="O7" s="319"/>
      <c r="P7" s="319"/>
      <c r="Q7" s="319"/>
      <c r="R7" s="319"/>
      <c r="S7" s="319"/>
      <c r="T7" s="319"/>
    </row>
    <row r="8" spans="1:20" s="255" customFormat="1" ht="45">
      <c r="A8" s="748">
        <v>1</v>
      </c>
      <c r="B8" s="319"/>
      <c r="C8" s="319"/>
      <c r="D8" s="319"/>
      <c r="F8" s="473" t="str">
        <f>"2." &amp;mergeValue(A8)</f>
        <v>2.1</v>
      </c>
      <c r="G8" s="560" t="s">
        <v>529</v>
      </c>
      <c r="H8" s="456"/>
      <c r="I8" s="286" t="s">
        <v>624</v>
      </c>
      <c r="J8" s="472"/>
      <c r="K8" s="319"/>
      <c r="L8" s="319"/>
      <c r="M8" s="319"/>
      <c r="N8" s="319"/>
      <c r="O8" s="319"/>
      <c r="P8" s="319"/>
      <c r="Q8" s="319"/>
      <c r="R8" s="319"/>
      <c r="S8" s="319"/>
      <c r="T8" s="319"/>
    </row>
    <row r="9" spans="1:20" s="255" customFormat="1" ht="22.5">
      <c r="A9" s="748"/>
      <c r="B9" s="319"/>
      <c r="C9" s="319"/>
      <c r="D9" s="319"/>
      <c r="F9" s="473" t="str">
        <f>"3." &amp;mergeValue(A9)</f>
        <v>3.1</v>
      </c>
      <c r="G9" s="560" t="s">
        <v>530</v>
      </c>
      <c r="H9" s="456"/>
      <c r="I9" s="286" t="s">
        <v>622</v>
      </c>
      <c r="J9" s="472"/>
      <c r="K9" s="319"/>
      <c r="L9" s="319"/>
      <c r="M9" s="319"/>
      <c r="N9" s="319"/>
      <c r="O9" s="319"/>
      <c r="P9" s="319"/>
      <c r="Q9" s="319"/>
      <c r="R9" s="319"/>
      <c r="S9" s="319"/>
      <c r="T9" s="319"/>
    </row>
    <row r="10" spans="1:20" s="255" customFormat="1" ht="22.5">
      <c r="A10" s="748"/>
      <c r="B10" s="319"/>
      <c r="C10" s="319"/>
      <c r="D10" s="319"/>
      <c r="F10" s="473" t="str">
        <f>"4."&amp;mergeValue(A10)</f>
        <v>4.1</v>
      </c>
      <c r="G10" s="560" t="s">
        <v>531</v>
      </c>
      <c r="H10" s="457" t="s">
        <v>484</v>
      </c>
      <c r="I10" s="286"/>
      <c r="J10" s="472"/>
      <c r="K10" s="319"/>
      <c r="L10" s="319"/>
      <c r="M10" s="319"/>
      <c r="N10" s="319"/>
      <c r="O10" s="319"/>
      <c r="P10" s="319"/>
      <c r="Q10" s="319"/>
      <c r="R10" s="319"/>
      <c r="S10" s="319"/>
      <c r="T10" s="319"/>
    </row>
    <row r="11" spans="1:20" s="255" customFormat="1" ht="18.75">
      <c r="A11" s="748"/>
      <c r="B11" s="748">
        <v>1</v>
      </c>
      <c r="C11" s="484"/>
      <c r="D11" s="484"/>
      <c r="F11" s="473" t="str">
        <f>"4."&amp;mergeValue(A11) &amp;"."&amp;mergeValue(B11)</f>
        <v>4.1.1</v>
      </c>
      <c r="G11" s="463" t="s">
        <v>626</v>
      </c>
      <c r="H11" s="456" t="str">
        <f>IF(region_name="","",region_name)</f>
        <v>Курская область</v>
      </c>
      <c r="I11" s="286" t="s">
        <v>534</v>
      </c>
      <c r="J11" s="472"/>
      <c r="K11" s="319"/>
      <c r="L11" s="319"/>
      <c r="M11" s="319"/>
      <c r="N11" s="319"/>
      <c r="O11" s="319"/>
      <c r="P11" s="319"/>
      <c r="Q11" s="319"/>
      <c r="R11" s="319"/>
      <c r="S11" s="319"/>
      <c r="T11" s="319"/>
    </row>
    <row r="12" spans="1:20" s="255" customFormat="1" ht="22.5">
      <c r="A12" s="748"/>
      <c r="B12" s="748"/>
      <c r="C12" s="748">
        <v>1</v>
      </c>
      <c r="D12" s="484"/>
      <c r="F12" s="473" t="str">
        <f>"4."&amp;mergeValue(A12) &amp;"."&amp;mergeValue(B12)&amp;"."&amp;mergeValue(C12)</f>
        <v>4.1.1.1</v>
      </c>
      <c r="G12" s="481" t="s">
        <v>532</v>
      </c>
      <c r="H12" s="456"/>
      <c r="I12" s="286" t="s">
        <v>535</v>
      </c>
      <c r="J12" s="472"/>
      <c r="K12" s="319"/>
      <c r="L12" s="319"/>
      <c r="M12" s="319"/>
      <c r="N12" s="319"/>
      <c r="O12" s="319"/>
      <c r="P12" s="319"/>
      <c r="Q12" s="319"/>
      <c r="R12" s="319"/>
      <c r="S12" s="319"/>
      <c r="T12" s="319"/>
    </row>
    <row r="13" spans="1:20" s="255" customFormat="1" ht="39" customHeight="1">
      <c r="A13" s="748"/>
      <c r="B13" s="748"/>
      <c r="C13" s="748"/>
      <c r="D13" s="484">
        <v>1</v>
      </c>
      <c r="F13" s="473" t="str">
        <f>"4."&amp;mergeValue(A13) &amp;"."&amp;mergeValue(B13)&amp;"."&amp;mergeValue(C13)&amp;"."&amp;mergeValue(D13)</f>
        <v>4.1.1.1.1</v>
      </c>
      <c r="G13" s="563" t="s">
        <v>533</v>
      </c>
      <c r="H13" s="456"/>
      <c r="I13" s="781" t="s">
        <v>625</v>
      </c>
      <c r="J13" s="472"/>
      <c r="K13" s="319"/>
      <c r="L13" s="319"/>
      <c r="M13" s="319"/>
      <c r="N13" s="319"/>
      <c r="O13" s="319"/>
      <c r="P13" s="319"/>
      <c r="Q13" s="319"/>
      <c r="R13" s="319"/>
      <c r="S13" s="319"/>
      <c r="T13" s="319"/>
    </row>
    <row r="14" spans="1:20" s="255" customFormat="1" ht="18.75">
      <c r="A14" s="748"/>
      <c r="B14" s="748"/>
      <c r="C14" s="748"/>
      <c r="D14" s="484"/>
      <c r="F14" s="478"/>
      <c r="G14" s="163" t="s">
        <v>4</v>
      </c>
      <c r="H14" s="483"/>
      <c r="I14" s="781"/>
      <c r="J14" s="472"/>
      <c r="K14" s="319"/>
      <c r="L14" s="319"/>
      <c r="M14" s="319"/>
      <c r="N14" s="319"/>
      <c r="O14" s="319"/>
      <c r="P14" s="319"/>
      <c r="Q14" s="319"/>
      <c r="R14" s="319"/>
      <c r="S14" s="319"/>
      <c r="T14" s="319"/>
    </row>
    <row r="15" spans="1:20" s="255" customFormat="1" ht="18.75">
      <c r="A15" s="748"/>
      <c r="B15" s="748"/>
      <c r="C15" s="484"/>
      <c r="D15" s="484"/>
      <c r="F15" s="564"/>
      <c r="G15" s="278" t="s">
        <v>428</v>
      </c>
      <c r="H15" s="565"/>
      <c r="I15" s="566"/>
      <c r="J15" s="472"/>
      <c r="K15" s="319"/>
      <c r="L15" s="319"/>
      <c r="M15" s="319"/>
      <c r="N15" s="319"/>
      <c r="O15" s="319"/>
      <c r="P15" s="319"/>
      <c r="Q15" s="319"/>
      <c r="R15" s="319"/>
      <c r="S15" s="319"/>
      <c r="T15" s="319"/>
    </row>
    <row r="16" spans="1:20" s="255" customFormat="1" ht="18.75">
      <c r="A16" s="748"/>
      <c r="B16" s="319"/>
      <c r="C16" s="319"/>
      <c r="D16" s="319"/>
      <c r="F16" s="478"/>
      <c r="G16" s="177" t="s">
        <v>541</v>
      </c>
      <c r="H16" s="479"/>
      <c r="I16" s="480"/>
      <c r="J16" s="472"/>
      <c r="K16" s="319"/>
      <c r="L16" s="319"/>
      <c r="M16" s="319"/>
      <c r="N16" s="319"/>
      <c r="O16" s="319"/>
      <c r="P16" s="319"/>
      <c r="Q16" s="319"/>
      <c r="R16" s="319"/>
      <c r="S16" s="319"/>
      <c r="T16" s="319"/>
    </row>
    <row r="17" spans="1:20" s="255" customFormat="1" ht="18.75">
      <c r="A17" s="319"/>
      <c r="B17" s="319"/>
      <c r="C17" s="319"/>
      <c r="D17" s="319"/>
      <c r="F17" s="478"/>
      <c r="G17" s="210" t="s">
        <v>540</v>
      </c>
      <c r="H17" s="479"/>
      <c r="I17" s="480"/>
      <c r="J17" s="472"/>
      <c r="K17" s="319"/>
      <c r="L17" s="319"/>
      <c r="M17" s="319"/>
      <c r="N17" s="319"/>
      <c r="O17" s="319"/>
      <c r="P17" s="319"/>
      <c r="Q17" s="319"/>
      <c r="R17" s="319"/>
      <c r="S17" s="319"/>
      <c r="T17" s="319"/>
    </row>
    <row r="18" spans="1:20" s="465" customFormat="1" ht="3" customHeight="1">
      <c r="A18" s="467"/>
      <c r="B18" s="467"/>
      <c r="C18" s="467"/>
      <c r="D18" s="467"/>
      <c r="F18" s="485"/>
      <c r="G18" s="486"/>
      <c r="H18" s="487"/>
      <c r="I18" s="488"/>
      <c r="J18" s="467"/>
      <c r="K18" s="467"/>
      <c r="L18" s="467"/>
      <c r="M18" s="467"/>
      <c r="N18" s="467"/>
      <c r="O18" s="467"/>
      <c r="P18" s="467"/>
      <c r="Q18" s="467"/>
      <c r="R18" s="467"/>
      <c r="S18" s="467"/>
      <c r="T18" s="467"/>
    </row>
    <row r="19" spans="1:20" s="465" customFormat="1" ht="15" customHeight="1">
      <c r="A19" s="467"/>
      <c r="B19" s="467"/>
      <c r="C19" s="467"/>
      <c r="D19" s="467"/>
      <c r="F19" s="464"/>
      <c r="G19" s="749" t="s">
        <v>627</v>
      </c>
      <c r="H19" s="749"/>
      <c r="I19" s="343"/>
      <c r="J19" s="467"/>
      <c r="K19" s="467"/>
      <c r="L19" s="467"/>
      <c r="M19" s="467"/>
      <c r="N19" s="467"/>
      <c r="O19" s="467"/>
      <c r="P19" s="467"/>
      <c r="Q19" s="467"/>
      <c r="R19" s="467"/>
      <c r="S19" s="467"/>
      <c r="T19" s="467"/>
    </row>
  </sheetData>
  <sheetProtection password="FA9C" sheet="1" objects="1" scenarios="1" formatColumns="0" formatRows="0"/>
  <mergeCells count="8">
    <mergeCell ref="G19:H19"/>
    <mergeCell ref="F2:H2"/>
    <mergeCell ref="F4:H4"/>
    <mergeCell ref="I4:I5"/>
    <mergeCell ref="A8:A16"/>
    <mergeCell ref="C12:C14"/>
    <mergeCell ref="I13:I14"/>
    <mergeCell ref="B11:B15"/>
  </mergeCells>
  <dataValidations count="1">
    <dataValidation type="textLength" operator="lessThanOrEqual" allowBlank="1" showInputMessage="1" showErrorMessage="1" errorTitle="Ошибка" error="Допускается ввод не более 900 символов!" sqref="I15:I19" xr:uid="{00000000-0002-0000-0A00-000000000000}">
      <formula1>900</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06_9">
    <tabColor rgb="FFEAEBEE"/>
    <pageSetUpPr fitToPage="1"/>
  </sheetPr>
  <dimension ref="A1:BA33"/>
  <sheetViews>
    <sheetView showGridLines="0" topLeftCell="K4" zoomScaleNormal="100" workbookViewId="0"/>
  </sheetViews>
  <sheetFormatPr defaultColWidth="10.5703125" defaultRowHeight="14.25"/>
  <cols>
    <col min="1" max="6" width="0" style="35" hidden="1" customWidth="1"/>
    <col min="7" max="7" width="9.140625" style="96" hidden="1" customWidth="1"/>
    <col min="8" max="8" width="2" style="96" hidden="1" customWidth="1"/>
    <col min="9" max="9" width="3.7109375" style="96" hidden="1" customWidth="1"/>
    <col min="10" max="10" width="3.7109375" style="87" hidden="1" customWidth="1"/>
    <col min="11" max="11" width="3.7109375" style="87" customWidth="1"/>
    <col min="12" max="12" width="12.7109375" style="35" customWidth="1"/>
    <col min="13" max="13" width="47.42578125" style="35" customWidth="1"/>
    <col min="14" max="15" width="3.7109375" style="35" customWidth="1"/>
    <col min="16" max="16" width="4.140625" style="35" customWidth="1"/>
    <col min="17" max="17" width="18.140625" style="35" customWidth="1"/>
    <col min="18" max="20" width="3.7109375" style="35" customWidth="1"/>
    <col min="21" max="21" width="12.85546875" style="35" customWidth="1"/>
    <col min="22" max="24" width="3.7109375" style="35" customWidth="1"/>
    <col min="25" max="25" width="12.85546875" style="35" customWidth="1"/>
    <col min="26" max="28" width="3.7109375" style="35" customWidth="1"/>
    <col min="29" max="29" width="12.85546875" style="35" customWidth="1"/>
    <col min="30" max="33" width="21.42578125" style="35" customWidth="1"/>
    <col min="34" max="34" width="11.7109375" style="35" customWidth="1"/>
    <col min="35" max="35" width="3.7109375" style="35" customWidth="1"/>
    <col min="36" max="36" width="11.7109375" style="35" customWidth="1"/>
    <col min="37" max="37" width="8.5703125" style="35" hidden="1" customWidth="1"/>
    <col min="38" max="38" width="4.5703125" style="35" customWidth="1"/>
    <col min="39" max="39" width="115.7109375" style="35" customWidth="1"/>
    <col min="40" max="41" width="10.5703125" style="298"/>
    <col min="42" max="42" width="13.42578125" style="298" customWidth="1"/>
    <col min="43" max="50" width="10.5703125" style="298"/>
    <col min="51" max="16384" width="10.5703125" style="35"/>
  </cols>
  <sheetData>
    <row r="1" spans="7:50" hidden="1"/>
    <row r="2" spans="7:50" hidden="1"/>
    <row r="3" spans="7:50" hidden="1"/>
    <row r="4" spans="7:50" ht="3" customHeight="1">
      <c r="J4" s="86"/>
      <c r="K4" s="86"/>
      <c r="L4" s="36"/>
      <c r="M4" s="36"/>
      <c r="N4" s="36"/>
      <c r="O4" s="36"/>
      <c r="P4" s="36"/>
      <c r="Q4" s="36"/>
      <c r="R4" s="36"/>
      <c r="S4" s="36"/>
      <c r="T4" s="36"/>
      <c r="U4" s="36"/>
      <c r="V4" s="36"/>
      <c r="W4" s="36"/>
      <c r="X4" s="36"/>
      <c r="Y4" s="36"/>
      <c r="Z4" s="36"/>
      <c r="AA4" s="36"/>
      <c r="AB4" s="36"/>
      <c r="AC4" s="36"/>
      <c r="AD4" s="101"/>
      <c r="AE4" s="101"/>
      <c r="AF4" s="101"/>
      <c r="AG4" s="101"/>
      <c r="AH4" s="101"/>
      <c r="AI4" s="101"/>
      <c r="AJ4" s="101"/>
      <c r="AK4" s="36"/>
    </row>
    <row r="5" spans="7:50" ht="22.5">
      <c r="J5" s="86"/>
      <c r="K5" s="86"/>
      <c r="L5" s="782" t="s">
        <v>653</v>
      </c>
      <c r="M5" s="782"/>
      <c r="N5" s="782"/>
      <c r="O5" s="782"/>
      <c r="P5" s="782"/>
      <c r="Q5" s="782"/>
      <c r="R5" s="782"/>
      <c r="S5" s="782"/>
      <c r="T5" s="782"/>
      <c r="U5" s="782"/>
      <c r="V5" s="601"/>
      <c r="W5" s="474"/>
      <c r="X5" s="474"/>
      <c r="Y5" s="474"/>
      <c r="Z5" s="474"/>
      <c r="AA5" s="474"/>
      <c r="AB5" s="474"/>
      <c r="AC5" s="474"/>
      <c r="AD5" s="474"/>
      <c r="AE5" s="474"/>
      <c r="AF5" s="474"/>
      <c r="AG5" s="474"/>
      <c r="AH5" s="474"/>
      <c r="AI5" s="474"/>
      <c r="AJ5" s="474"/>
      <c r="AK5" s="283"/>
    </row>
    <row r="6" spans="7:50" ht="3" customHeight="1">
      <c r="J6" s="86"/>
      <c r="K6" s="86"/>
      <c r="L6" s="36"/>
      <c r="M6" s="36"/>
      <c r="N6" s="36"/>
      <c r="O6" s="36"/>
      <c r="P6" s="36"/>
      <c r="Q6" s="36"/>
      <c r="R6" s="36"/>
      <c r="S6" s="83"/>
      <c r="T6" s="83"/>
      <c r="U6" s="83"/>
      <c r="V6" s="83"/>
      <c r="W6" s="83"/>
      <c r="X6" s="83"/>
      <c r="Y6" s="36"/>
    </row>
    <row r="7" spans="7:50" s="465" customFormat="1" ht="22.5">
      <c r="G7" s="466"/>
      <c r="H7" s="466"/>
      <c r="L7" s="464"/>
      <c r="M7" s="475" t="str">
        <f>"Наименование органа регулирования, принявшего решение об "&amp;IF(NameOrPr_ch="","утверждении","изменении") &amp; " тарифов"</f>
        <v>Наименование органа регулирования, принявшего решение об изменении тарифов</v>
      </c>
      <c r="N7" s="777" t="str">
        <f>IF(NameOrPr_ch="",IF(NameOrPr="","",NameOrPr),NameOrPr_ch)</f>
        <v>Комитет по тарифам и ценам Курской области</v>
      </c>
      <c r="O7" s="777"/>
      <c r="P7" s="777"/>
      <c r="Q7" s="777"/>
      <c r="R7" s="777"/>
      <c r="S7" s="777"/>
      <c r="T7" s="777"/>
      <c r="U7" s="777"/>
      <c r="V7" s="639"/>
      <c r="W7" s="343"/>
      <c r="X7" s="467"/>
      <c r="Y7" s="467"/>
      <c r="Z7" s="467"/>
      <c r="AA7" s="467"/>
      <c r="AB7" s="467"/>
      <c r="AC7" s="467"/>
      <c r="AD7" s="467"/>
      <c r="AE7" s="467"/>
      <c r="AF7" s="467"/>
      <c r="AG7" s="467"/>
      <c r="AH7" s="467"/>
    </row>
    <row r="8" spans="7:50" s="465" customFormat="1" ht="18.75">
      <c r="G8" s="466"/>
      <c r="H8" s="466"/>
      <c r="L8" s="464"/>
      <c r="M8" s="475" t="str">
        <f>IF(datePr_ch="","Дата документа об утверждении тарифов","Дата принятия решения об изменении тарифов")</f>
        <v>Дата принятия решения об изменении тарифов</v>
      </c>
      <c r="N8" s="777" t="str">
        <f>IF(datePr_ch="",IF(datePr="","",datePr),datePr_ch)</f>
        <v>03.11.2021</v>
      </c>
      <c r="O8" s="777"/>
      <c r="P8" s="777"/>
      <c r="Q8" s="777"/>
      <c r="R8" s="777"/>
      <c r="S8" s="777"/>
      <c r="T8" s="777"/>
      <c r="U8" s="777"/>
      <c r="V8" s="639"/>
      <c r="W8" s="343"/>
      <c r="X8" s="467"/>
      <c r="Y8" s="467"/>
      <c r="Z8" s="467"/>
      <c r="AA8" s="467"/>
      <c r="AB8" s="467"/>
      <c r="AC8" s="467"/>
      <c r="AD8" s="467"/>
      <c r="AE8" s="467"/>
      <c r="AF8" s="467"/>
      <c r="AG8" s="467"/>
      <c r="AH8" s="467"/>
    </row>
    <row r="9" spans="7:50" s="465" customFormat="1" ht="18.75">
      <c r="G9" s="466"/>
      <c r="H9" s="466"/>
      <c r="L9" s="464"/>
      <c r="M9" s="475" t="str">
        <f>IF(numberPr_ch="","Номер документа об утверждении тарифов","Номер принятия решения об изменении тарифов")</f>
        <v>Номер принятия решения об изменении тарифов</v>
      </c>
      <c r="N9" s="777" t="str">
        <f>IF(numberPr_ch="",IF(numberPr="","",numberPr),numberPr_ch)</f>
        <v>108-вод</v>
      </c>
      <c r="O9" s="777"/>
      <c r="P9" s="777"/>
      <c r="Q9" s="777"/>
      <c r="R9" s="777"/>
      <c r="S9" s="777"/>
      <c r="T9" s="777"/>
      <c r="U9" s="777"/>
      <c r="V9" s="639"/>
      <c r="W9" s="343"/>
      <c r="X9" s="467"/>
      <c r="Y9" s="467"/>
      <c r="Z9" s="467"/>
      <c r="AA9" s="467"/>
      <c r="AB9" s="467"/>
      <c r="AC9" s="467"/>
      <c r="AD9" s="467"/>
      <c r="AE9" s="467"/>
      <c r="AF9" s="467"/>
      <c r="AG9" s="467"/>
      <c r="AH9" s="467"/>
    </row>
    <row r="10" spans="7:50" s="465" customFormat="1" ht="18.75">
      <c r="G10" s="466"/>
      <c r="H10" s="466"/>
      <c r="L10" s="464"/>
      <c r="M10" s="475" t="s">
        <v>536</v>
      </c>
      <c r="N10" s="777" t="str">
        <f>IF(IstPub_ch="",IF(IstPub="","",IstPub),IstPub_ch)</f>
        <v>газета "Курская правда"№135 от 11.11.2021 г.</v>
      </c>
      <c r="O10" s="777"/>
      <c r="P10" s="777"/>
      <c r="Q10" s="777"/>
      <c r="R10" s="777"/>
      <c r="S10" s="777"/>
      <c r="T10" s="777"/>
      <c r="U10" s="777"/>
      <c r="V10" s="639"/>
      <c r="W10" s="343"/>
      <c r="X10" s="467"/>
      <c r="Y10" s="467"/>
      <c r="Z10" s="467"/>
      <c r="AA10" s="467"/>
      <c r="AB10" s="467"/>
      <c r="AC10" s="467"/>
      <c r="AD10" s="467"/>
      <c r="AE10" s="467"/>
      <c r="AF10" s="467"/>
      <c r="AG10" s="467"/>
      <c r="AH10" s="467"/>
    </row>
    <row r="11" spans="7:50" s="319" customFormat="1" ht="9.75" hidden="1" customHeight="1">
      <c r="L11" s="803"/>
      <c r="M11" s="803"/>
      <c r="N11" s="338"/>
      <c r="O11" s="338"/>
      <c r="P11" s="338"/>
      <c r="Q11" s="338"/>
      <c r="R11" s="338"/>
      <c r="S11" s="804"/>
      <c r="T11" s="804"/>
      <c r="U11" s="804"/>
      <c r="V11" s="804"/>
      <c r="W11" s="804"/>
      <c r="X11" s="804"/>
      <c r="Y11" s="316"/>
      <c r="AD11" s="319" t="s">
        <v>415</v>
      </c>
      <c r="AE11" s="319" t="s">
        <v>416</v>
      </c>
      <c r="AF11" s="319" t="s">
        <v>415</v>
      </c>
      <c r="AG11" s="319" t="s">
        <v>416</v>
      </c>
    </row>
    <row r="12" spans="7:50" s="255" customFormat="1" ht="11.25" hidden="1">
      <c r="G12" s="254"/>
      <c r="H12" s="254"/>
      <c r="L12" s="743"/>
      <c r="M12" s="743"/>
      <c r="N12" s="211"/>
      <c r="O12" s="211"/>
      <c r="P12" s="211"/>
      <c r="Q12" s="211"/>
      <c r="R12" s="211"/>
      <c r="S12" s="805"/>
      <c r="T12" s="805"/>
      <c r="U12" s="805"/>
      <c r="V12" s="805"/>
      <c r="W12" s="805"/>
      <c r="X12" s="805"/>
      <c r="Y12" s="120"/>
      <c r="AK12" s="315" t="s">
        <v>382</v>
      </c>
      <c r="AN12" s="319"/>
      <c r="AO12" s="319"/>
      <c r="AP12" s="319"/>
      <c r="AQ12" s="319"/>
      <c r="AR12" s="319"/>
      <c r="AS12" s="319"/>
      <c r="AT12" s="319"/>
      <c r="AU12" s="319"/>
      <c r="AV12" s="319"/>
      <c r="AW12" s="319"/>
      <c r="AX12" s="319"/>
    </row>
    <row r="13" spans="7:50">
      <c r="J13" s="86"/>
      <c r="K13" s="86"/>
      <c r="L13" s="36"/>
      <c r="M13" s="36"/>
      <c r="N13" s="36"/>
      <c r="O13" s="36"/>
      <c r="P13" s="36"/>
      <c r="Q13" s="36"/>
      <c r="R13" s="36"/>
      <c r="S13" s="806"/>
      <c r="T13" s="806"/>
      <c r="U13" s="806"/>
      <c r="V13" s="806"/>
      <c r="W13" s="806"/>
      <c r="X13" s="806"/>
      <c r="Y13" s="419"/>
      <c r="AD13" s="806"/>
      <c r="AE13" s="806"/>
      <c r="AF13" s="806"/>
      <c r="AG13" s="806"/>
      <c r="AH13" s="806"/>
      <c r="AI13" s="806"/>
      <c r="AJ13" s="806"/>
      <c r="AK13" s="806"/>
    </row>
    <row r="14" spans="7:50">
      <c r="J14" s="86"/>
      <c r="K14" s="86"/>
      <c r="L14" s="786" t="s">
        <v>480</v>
      </c>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04" t="s">
        <v>481</v>
      </c>
    </row>
    <row r="15" spans="7:50" ht="14.25" customHeight="1">
      <c r="J15" s="86"/>
      <c r="K15" s="86"/>
      <c r="L15" s="786" t="s">
        <v>95</v>
      </c>
      <c r="M15" s="786" t="s">
        <v>511</v>
      </c>
      <c r="N15" s="807" t="s">
        <v>654</v>
      </c>
      <c r="O15" s="808"/>
      <c r="P15" s="808"/>
      <c r="Q15" s="809"/>
      <c r="R15" s="816" t="s">
        <v>655</v>
      </c>
      <c r="S15" s="816"/>
      <c r="T15" s="816"/>
      <c r="U15" s="816"/>
      <c r="V15" s="816" t="s">
        <v>656</v>
      </c>
      <c r="W15" s="816"/>
      <c r="X15" s="816"/>
      <c r="Y15" s="816"/>
      <c r="Z15" s="816" t="s">
        <v>393</v>
      </c>
      <c r="AA15" s="816"/>
      <c r="AB15" s="816"/>
      <c r="AC15" s="816"/>
      <c r="AD15" s="816" t="s">
        <v>499</v>
      </c>
      <c r="AE15" s="816"/>
      <c r="AF15" s="816"/>
      <c r="AG15" s="816"/>
      <c r="AH15" s="816"/>
      <c r="AI15" s="816"/>
      <c r="AJ15" s="816"/>
      <c r="AK15" s="786" t="s">
        <v>344</v>
      </c>
      <c r="AL15" s="778" t="s">
        <v>278</v>
      </c>
      <c r="AM15" s="704"/>
    </row>
    <row r="16" spans="7:50" ht="26.25" customHeight="1">
      <c r="J16" s="86"/>
      <c r="K16" s="86"/>
      <c r="L16" s="786"/>
      <c r="M16" s="786"/>
      <c r="N16" s="810"/>
      <c r="O16" s="811"/>
      <c r="P16" s="811"/>
      <c r="Q16" s="812"/>
      <c r="R16" s="816"/>
      <c r="S16" s="816"/>
      <c r="T16" s="816"/>
      <c r="U16" s="816"/>
      <c r="V16" s="816"/>
      <c r="W16" s="816"/>
      <c r="X16" s="816"/>
      <c r="Y16" s="816"/>
      <c r="Z16" s="816"/>
      <c r="AA16" s="816"/>
      <c r="AB16" s="816"/>
      <c r="AC16" s="816"/>
      <c r="AD16" s="816" t="s">
        <v>657</v>
      </c>
      <c r="AE16" s="816"/>
      <c r="AF16" s="704" t="s">
        <v>658</v>
      </c>
      <c r="AG16" s="704"/>
      <c r="AH16" s="818" t="s">
        <v>501</v>
      </c>
      <c r="AI16" s="818"/>
      <c r="AJ16" s="818"/>
      <c r="AK16" s="786"/>
      <c r="AL16" s="778"/>
      <c r="AM16" s="704"/>
    </row>
    <row r="17" spans="1:53" ht="14.25" customHeight="1">
      <c r="J17" s="86"/>
      <c r="K17" s="86"/>
      <c r="L17" s="786"/>
      <c r="M17" s="786"/>
      <c r="N17" s="813"/>
      <c r="O17" s="814"/>
      <c r="P17" s="814"/>
      <c r="Q17" s="815"/>
      <c r="R17" s="816"/>
      <c r="S17" s="816"/>
      <c r="T17" s="816"/>
      <c r="U17" s="816"/>
      <c r="V17" s="816"/>
      <c r="W17" s="816"/>
      <c r="X17" s="816"/>
      <c r="Y17" s="816"/>
      <c r="Z17" s="816"/>
      <c r="AA17" s="816"/>
      <c r="AB17" s="816"/>
      <c r="AC17" s="816"/>
      <c r="AD17" s="411" t="s">
        <v>348</v>
      </c>
      <c r="AE17" s="411" t="s">
        <v>347</v>
      </c>
      <c r="AF17" s="411" t="s">
        <v>348</v>
      </c>
      <c r="AG17" s="411" t="s">
        <v>347</v>
      </c>
      <c r="AH17" s="106" t="s">
        <v>391</v>
      </c>
      <c r="AI17" s="817" t="s">
        <v>392</v>
      </c>
      <c r="AJ17" s="817"/>
      <c r="AK17" s="786"/>
      <c r="AL17" s="778"/>
      <c r="AM17" s="704"/>
    </row>
    <row r="18" spans="1:53" ht="12" customHeight="1">
      <c r="J18" s="86"/>
      <c r="K18" s="248">
        <v>1</v>
      </c>
      <c r="L18" s="586" t="s">
        <v>96</v>
      </c>
      <c r="M18" s="586" t="s">
        <v>52</v>
      </c>
      <c r="N18" s="769">
        <f ca="1">OFFSET(N18,0,-1)+1</f>
        <v>3</v>
      </c>
      <c r="O18" s="769"/>
      <c r="P18" s="769"/>
      <c r="Q18" s="769"/>
      <c r="R18" s="769">
        <f ca="1">OFFSET(R18,0,-4)+1</f>
        <v>4</v>
      </c>
      <c r="S18" s="769"/>
      <c r="T18" s="769"/>
      <c r="U18" s="769"/>
      <c r="V18" s="769">
        <f ca="1">OFFSET(V18,0,-4)+1</f>
        <v>5</v>
      </c>
      <c r="W18" s="769"/>
      <c r="X18" s="769"/>
      <c r="Y18" s="769"/>
      <c r="Z18" s="588"/>
      <c r="AA18" s="588"/>
      <c r="AB18" s="588">
        <f ca="1">OFFSET(V18,0,0)+1</f>
        <v>6</v>
      </c>
      <c r="AC18" s="589">
        <f ca="1">AB18</f>
        <v>6</v>
      </c>
      <c r="AD18" s="587">
        <f ca="1">OFFSET(AD18,0,-1)+1</f>
        <v>7</v>
      </c>
      <c r="AE18" s="587">
        <f t="shared" ref="AE18:AJ18" ca="1" si="0">OFFSET(AE18,0,-1)+1</f>
        <v>8</v>
      </c>
      <c r="AF18" s="587">
        <f t="shared" ca="1" si="0"/>
        <v>9</v>
      </c>
      <c r="AG18" s="587">
        <f t="shared" ca="1" si="0"/>
        <v>10</v>
      </c>
      <c r="AH18" s="587">
        <f t="shared" ca="1" si="0"/>
        <v>11</v>
      </c>
      <c r="AI18" s="587">
        <f t="shared" ca="1" si="0"/>
        <v>12</v>
      </c>
      <c r="AJ18" s="587">
        <f t="shared" ca="1" si="0"/>
        <v>13</v>
      </c>
      <c r="AK18" s="587">
        <f ca="1">OFFSET(AK18,0,-1)+1</f>
        <v>14</v>
      </c>
      <c r="AL18" s="590"/>
      <c r="AM18" s="587">
        <v>15</v>
      </c>
    </row>
    <row r="19" spans="1:53" ht="22.5">
      <c r="A19" s="796">
        <v>1</v>
      </c>
      <c r="B19" s="298"/>
      <c r="C19" s="298"/>
      <c r="D19" s="298"/>
      <c r="E19" s="298"/>
      <c r="F19" s="320"/>
      <c r="G19" s="320"/>
      <c r="H19" s="320"/>
      <c r="J19" s="86"/>
      <c r="K19" s="86"/>
      <c r="L19" s="578">
        <f>mergeValue(A19)</f>
        <v>1</v>
      </c>
      <c r="M19" s="585" t="s">
        <v>23</v>
      </c>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597" t="s">
        <v>507</v>
      </c>
    </row>
    <row r="20" spans="1:53" ht="22.5">
      <c r="A20" s="796"/>
      <c r="B20" s="796">
        <v>1</v>
      </c>
      <c r="C20" s="298"/>
      <c r="D20" s="298"/>
      <c r="E20" s="298"/>
      <c r="F20" s="348"/>
      <c r="G20" s="349"/>
      <c r="H20" s="349"/>
      <c r="I20" s="219"/>
      <c r="J20" s="46"/>
      <c r="K20" s="35"/>
      <c r="L20" s="339" t="str">
        <f>mergeValue(A20) &amp;"."&amp; mergeValue(B20)</f>
        <v>1.1</v>
      </c>
      <c r="M20" s="159" t="s">
        <v>18</v>
      </c>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797"/>
      <c r="AM20" s="558" t="s">
        <v>508</v>
      </c>
    </row>
    <row r="21" spans="1:53" ht="45">
      <c r="A21" s="796"/>
      <c r="B21" s="796"/>
      <c r="C21" s="796">
        <v>1</v>
      </c>
      <c r="D21" s="298"/>
      <c r="E21" s="298"/>
      <c r="F21" s="348"/>
      <c r="G21" s="349"/>
      <c r="H21" s="349"/>
      <c r="I21" s="219"/>
      <c r="J21" s="46"/>
      <c r="K21" s="35"/>
      <c r="L21" s="339" t="str">
        <f>mergeValue(A21) &amp;"."&amp; mergeValue(B21)&amp;"."&amp; mergeValue(C21)</f>
        <v>1.1.1</v>
      </c>
      <c r="M21" s="160" t="s">
        <v>651</v>
      </c>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558" t="s">
        <v>652</v>
      </c>
    </row>
    <row r="22" spans="1:53" ht="20.100000000000001" customHeight="1">
      <c r="A22" s="796"/>
      <c r="B22" s="796"/>
      <c r="C22" s="796"/>
      <c r="D22" s="796">
        <v>1</v>
      </c>
      <c r="E22" s="298"/>
      <c r="F22" s="348"/>
      <c r="G22" s="349"/>
      <c r="H22" s="349"/>
      <c r="I22" s="799"/>
      <c r="J22" s="800"/>
      <c r="K22" s="755"/>
      <c r="L22" s="801" t="str">
        <f>mergeValue(A22) &amp;"."&amp; mergeValue(B22)&amp;"."&amp; mergeValue(C22)&amp;"."&amp; mergeValue(D22)</f>
        <v>1.1.1.1</v>
      </c>
      <c r="M22" s="802"/>
      <c r="N22" s="761" t="s">
        <v>87</v>
      </c>
      <c r="O22" s="787"/>
      <c r="P22" s="791" t="s">
        <v>96</v>
      </c>
      <c r="Q22" s="792"/>
      <c r="R22" s="761" t="s">
        <v>88</v>
      </c>
      <c r="S22" s="787"/>
      <c r="T22" s="788">
        <v>1</v>
      </c>
      <c r="U22" s="793"/>
      <c r="V22" s="761" t="s">
        <v>88</v>
      </c>
      <c r="W22" s="787"/>
      <c r="X22" s="788">
        <v>1</v>
      </c>
      <c r="Y22" s="789"/>
      <c r="Z22" s="761" t="s">
        <v>88</v>
      </c>
      <c r="AA22" s="191"/>
      <c r="AB22" s="113">
        <v>1</v>
      </c>
      <c r="AC22" s="604"/>
      <c r="AD22" s="580"/>
      <c r="AE22" s="580"/>
      <c r="AF22" s="580"/>
      <c r="AG22" s="580"/>
      <c r="AH22" s="582"/>
      <c r="AI22" s="579" t="s">
        <v>87</v>
      </c>
      <c r="AJ22" s="582"/>
      <c r="AK22" s="596" t="s">
        <v>88</v>
      </c>
      <c r="AL22" s="282"/>
      <c r="AM22" s="783" t="s">
        <v>683</v>
      </c>
      <c r="AN22" s="298" t="str">
        <f>strCheckDateOnDP(V22:AL22,List06_9_DP)</f>
        <v/>
      </c>
      <c r="AO22" s="317" t="str">
        <f>IF(AND(COUNTIF(AP18:AP26,AP22)&gt;1,AP22&lt;&gt;""),"ErrUnique:HasDoubleConn","")</f>
        <v/>
      </c>
      <c r="AP22" s="317"/>
      <c r="AQ22" s="317"/>
      <c r="AR22" s="317"/>
      <c r="AS22" s="317"/>
      <c r="AT22" s="317"/>
    </row>
    <row r="23" spans="1:53" ht="20.100000000000001" customHeight="1">
      <c r="A23" s="796"/>
      <c r="B23" s="796"/>
      <c r="C23" s="796"/>
      <c r="D23" s="796"/>
      <c r="E23" s="298"/>
      <c r="F23" s="348"/>
      <c r="G23" s="349"/>
      <c r="H23" s="349"/>
      <c r="I23" s="799"/>
      <c r="J23" s="800"/>
      <c r="K23" s="755"/>
      <c r="L23" s="801"/>
      <c r="M23" s="802"/>
      <c r="N23" s="761"/>
      <c r="O23" s="787"/>
      <c r="P23" s="791"/>
      <c r="Q23" s="792"/>
      <c r="R23" s="761"/>
      <c r="S23" s="787"/>
      <c r="T23" s="788"/>
      <c r="U23" s="794"/>
      <c r="V23" s="761"/>
      <c r="W23" s="787"/>
      <c r="X23" s="788"/>
      <c r="Y23" s="790"/>
      <c r="Z23" s="761"/>
      <c r="AA23" s="444"/>
      <c r="AB23" s="210"/>
      <c r="AC23" s="210"/>
      <c r="AD23" s="261"/>
      <c r="AE23" s="261"/>
      <c r="AF23" s="261"/>
      <c r="AG23" s="300" t="str">
        <f>AH22 &amp; "-" &amp; AJ22</f>
        <v>-</v>
      </c>
      <c r="AH23" s="300"/>
      <c r="AI23" s="300"/>
      <c r="AJ23" s="300"/>
      <c r="AK23" s="300" t="s">
        <v>88</v>
      </c>
      <c r="AL23" s="447"/>
      <c r="AM23" s="784"/>
      <c r="AO23" s="317"/>
      <c r="AP23" s="317"/>
      <c r="AQ23" s="317"/>
      <c r="AR23" s="317"/>
      <c r="AS23" s="317"/>
      <c r="AT23" s="317"/>
    </row>
    <row r="24" spans="1:53" ht="20.100000000000001" customHeight="1">
      <c r="A24" s="796"/>
      <c r="B24" s="796"/>
      <c r="C24" s="796"/>
      <c r="D24" s="796"/>
      <c r="E24" s="298"/>
      <c r="F24" s="348"/>
      <c r="G24" s="349"/>
      <c r="H24" s="349"/>
      <c r="I24" s="799"/>
      <c r="J24" s="800"/>
      <c r="K24" s="755"/>
      <c r="L24" s="801"/>
      <c r="M24" s="802"/>
      <c r="N24" s="761"/>
      <c r="O24" s="787"/>
      <c r="P24" s="791"/>
      <c r="Q24" s="792"/>
      <c r="R24" s="761"/>
      <c r="S24" s="787"/>
      <c r="T24" s="788"/>
      <c r="U24" s="795"/>
      <c r="V24" s="761"/>
      <c r="W24" s="446"/>
      <c r="X24" s="177"/>
      <c r="Y24" s="210"/>
      <c r="Z24" s="260"/>
      <c r="AA24" s="260"/>
      <c r="AB24" s="260"/>
      <c r="AC24" s="260"/>
      <c r="AD24" s="261"/>
      <c r="AE24" s="261"/>
      <c r="AF24" s="261"/>
      <c r="AG24" s="261"/>
      <c r="AH24" s="262"/>
      <c r="AI24" s="198"/>
      <c r="AJ24" s="198"/>
      <c r="AK24" s="262"/>
      <c r="AL24" s="186"/>
      <c r="AM24" s="784"/>
      <c r="AO24" s="317"/>
      <c r="AP24" s="317"/>
      <c r="AQ24" s="317"/>
      <c r="AR24" s="317"/>
      <c r="AS24" s="317"/>
      <c r="AT24" s="317"/>
    </row>
    <row r="25" spans="1:53" ht="20.100000000000001" customHeight="1">
      <c r="A25" s="796"/>
      <c r="B25" s="796"/>
      <c r="C25" s="796"/>
      <c r="D25" s="796"/>
      <c r="E25" s="298"/>
      <c r="F25" s="348"/>
      <c r="G25" s="349"/>
      <c r="H25" s="349"/>
      <c r="I25" s="799"/>
      <c r="J25" s="800"/>
      <c r="K25" s="755"/>
      <c r="L25" s="801"/>
      <c r="M25" s="802"/>
      <c r="N25" s="761"/>
      <c r="O25" s="787"/>
      <c r="P25" s="791"/>
      <c r="Q25" s="792"/>
      <c r="R25" s="761"/>
      <c r="S25" s="263"/>
      <c r="T25" s="265"/>
      <c r="U25" s="264"/>
      <c r="V25" s="260"/>
      <c r="W25" s="260"/>
      <c r="X25" s="260"/>
      <c r="Y25" s="260"/>
      <c r="Z25" s="260"/>
      <c r="AA25" s="260"/>
      <c r="AB25" s="260"/>
      <c r="AC25" s="260"/>
      <c r="AD25" s="261"/>
      <c r="AE25" s="261"/>
      <c r="AF25" s="261"/>
      <c r="AG25" s="261"/>
      <c r="AH25" s="262"/>
      <c r="AI25" s="198"/>
      <c r="AJ25" s="198"/>
      <c r="AK25" s="262"/>
      <c r="AL25" s="186"/>
      <c r="AM25" s="784"/>
      <c r="AO25" s="317"/>
      <c r="AP25" s="317"/>
      <c r="AQ25" s="317"/>
      <c r="AR25" s="317"/>
      <c r="AS25" s="317"/>
      <c r="AT25" s="317"/>
    </row>
    <row r="26" spans="1:53" customFormat="1" ht="20.100000000000001" customHeight="1">
      <c r="A26" s="796"/>
      <c r="B26" s="796"/>
      <c r="C26" s="796"/>
      <c r="D26" s="796"/>
      <c r="E26" s="350"/>
      <c r="F26" s="351"/>
      <c r="G26" s="350"/>
      <c r="H26" s="350"/>
      <c r="I26" s="799"/>
      <c r="J26" s="800"/>
      <c r="K26" s="755"/>
      <c r="L26" s="801"/>
      <c r="M26" s="802"/>
      <c r="N26" s="761"/>
      <c r="O26" s="445"/>
      <c r="P26" s="164"/>
      <c r="Q26" s="210" t="s">
        <v>394</v>
      </c>
      <c r="R26" s="164"/>
      <c r="S26" s="164"/>
      <c r="T26" s="164"/>
      <c r="U26" s="164"/>
      <c r="V26" s="164"/>
      <c r="W26" s="164"/>
      <c r="X26" s="164"/>
      <c r="Y26" s="164"/>
      <c r="Z26" s="164"/>
      <c r="AA26" s="164"/>
      <c r="AB26" s="164"/>
      <c r="AC26" s="164"/>
      <c r="AD26" s="164"/>
      <c r="AE26" s="164"/>
      <c r="AF26" s="164"/>
      <c r="AG26" s="164"/>
      <c r="AH26" s="164"/>
      <c r="AI26" s="164"/>
      <c r="AJ26" s="164"/>
      <c r="AK26" s="164"/>
      <c r="AL26" s="266"/>
      <c r="AM26" s="784"/>
      <c r="AN26" s="307"/>
      <c r="AO26" s="307"/>
      <c r="AP26" s="318"/>
      <c r="AQ26" s="318"/>
      <c r="AR26" s="318"/>
      <c r="AS26" s="318"/>
      <c r="AT26" s="318"/>
      <c r="AU26" s="307"/>
      <c r="AV26" s="307"/>
      <c r="AW26" s="307"/>
      <c r="AX26" s="307"/>
    </row>
    <row r="27" spans="1:53" customFormat="1" ht="15" customHeight="1">
      <c r="A27" s="796"/>
      <c r="B27" s="796"/>
      <c r="C27" s="796"/>
      <c r="D27" s="350"/>
      <c r="E27" s="350"/>
      <c r="F27" s="348"/>
      <c r="G27" s="350"/>
      <c r="H27" s="350"/>
      <c r="I27" s="180"/>
      <c r="J27" s="85"/>
      <c r="K27" s="180"/>
      <c r="L27" s="328"/>
      <c r="M27" s="163" t="s">
        <v>5</v>
      </c>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86"/>
      <c r="AM27" s="785"/>
      <c r="AN27" s="307"/>
      <c r="AO27" s="307"/>
      <c r="AP27" s="318"/>
      <c r="AQ27" s="318"/>
      <c r="AR27" s="318"/>
      <c r="AS27" s="318"/>
      <c r="AT27" s="318"/>
      <c r="AU27" s="307"/>
      <c r="AV27" s="307"/>
      <c r="AW27" s="307"/>
      <c r="AX27" s="307"/>
    </row>
    <row r="28" spans="1:53" customFormat="1" ht="15" customHeight="1">
      <c r="A28" s="796"/>
      <c r="B28" s="796"/>
      <c r="C28" s="350"/>
      <c r="D28" s="350"/>
      <c r="E28" s="350"/>
      <c r="F28" s="348"/>
      <c r="G28" s="350"/>
      <c r="H28" s="350"/>
      <c r="I28" s="180"/>
      <c r="J28" s="85"/>
      <c r="K28" s="180"/>
      <c r="L28" s="112"/>
      <c r="M28" s="162" t="s">
        <v>659</v>
      </c>
      <c r="N28" s="162"/>
      <c r="O28" s="162"/>
      <c r="P28" s="162"/>
      <c r="Q28" s="162"/>
      <c r="R28" s="162"/>
      <c r="S28" s="162"/>
      <c r="T28" s="162"/>
      <c r="U28" s="162"/>
      <c r="V28" s="162"/>
      <c r="W28" s="162"/>
      <c r="X28" s="162"/>
      <c r="Y28" s="162"/>
      <c r="Z28" s="162"/>
      <c r="AA28" s="162"/>
      <c r="AB28" s="162"/>
      <c r="AC28" s="162"/>
      <c r="AD28" s="157"/>
      <c r="AE28" s="157"/>
      <c r="AF28" s="157"/>
      <c r="AG28" s="157"/>
      <c r="AH28" s="262"/>
      <c r="AI28" s="198"/>
      <c r="AJ28" s="197"/>
      <c r="AK28" s="162"/>
      <c r="AL28" s="198"/>
      <c r="AM28" s="186"/>
      <c r="AN28" s="307"/>
      <c r="AO28" s="307"/>
      <c r="AP28" s="307"/>
      <c r="AQ28" s="307"/>
      <c r="AR28" s="307"/>
      <c r="AS28" s="307"/>
      <c r="AT28" s="307"/>
      <c r="AU28" s="307"/>
      <c r="AV28" s="307"/>
      <c r="AW28" s="307"/>
      <c r="AX28" s="307"/>
    </row>
    <row r="29" spans="1:53" customFormat="1" ht="15" customHeight="1">
      <c r="A29" s="796"/>
      <c r="B29" s="350"/>
      <c r="C29" s="350"/>
      <c r="D29" s="350"/>
      <c r="E29" s="350"/>
      <c r="F29" s="348"/>
      <c r="G29" s="350"/>
      <c r="H29" s="350"/>
      <c r="I29" s="180"/>
      <c r="J29" s="85"/>
      <c r="K29" s="180"/>
      <c r="L29" s="112"/>
      <c r="M29" s="177" t="s">
        <v>21</v>
      </c>
      <c r="N29" s="177"/>
      <c r="O29" s="177"/>
      <c r="P29" s="177"/>
      <c r="Q29" s="177"/>
      <c r="R29" s="177"/>
      <c r="S29" s="177"/>
      <c r="T29" s="177"/>
      <c r="U29" s="177"/>
      <c r="V29" s="177"/>
      <c r="W29" s="177"/>
      <c r="X29" s="177"/>
      <c r="Y29" s="177"/>
      <c r="Z29" s="177"/>
      <c r="AA29" s="177"/>
      <c r="AB29" s="177"/>
      <c r="AC29" s="177"/>
      <c r="AD29" s="157"/>
      <c r="AE29" s="157"/>
      <c r="AF29" s="157"/>
      <c r="AG29" s="157"/>
      <c r="AH29" s="262"/>
      <c r="AI29" s="198"/>
      <c r="AJ29" s="197"/>
      <c r="AK29" s="162"/>
      <c r="AL29" s="198"/>
      <c r="AM29" s="186"/>
      <c r="AN29" s="307"/>
      <c r="AO29" s="307"/>
      <c r="AP29" s="307"/>
      <c r="AQ29" s="307"/>
      <c r="AR29" s="307"/>
      <c r="AS29" s="307"/>
      <c r="AT29" s="307"/>
      <c r="AU29" s="307"/>
      <c r="AV29" s="307"/>
      <c r="AW29" s="307"/>
      <c r="AX29" s="307"/>
    </row>
    <row r="30" spans="1:53" customFormat="1" ht="15" customHeight="1">
      <c r="F30" s="179"/>
      <c r="G30" s="180"/>
      <c r="H30" s="180"/>
      <c r="I30" s="220"/>
      <c r="J30" s="85"/>
      <c r="L30" s="112"/>
      <c r="M30" s="210" t="s">
        <v>312</v>
      </c>
      <c r="N30" s="210"/>
      <c r="O30" s="210"/>
      <c r="P30" s="210"/>
      <c r="Q30" s="210"/>
      <c r="R30" s="210"/>
      <c r="S30" s="210"/>
      <c r="T30" s="210"/>
      <c r="U30" s="210"/>
      <c r="V30" s="210"/>
      <c r="W30" s="210"/>
      <c r="X30" s="210"/>
      <c r="Y30" s="210"/>
      <c r="Z30" s="210"/>
      <c r="AA30" s="210"/>
      <c r="AB30" s="210"/>
      <c r="AC30" s="210"/>
      <c r="AD30" s="157"/>
      <c r="AE30" s="157"/>
      <c r="AF30" s="157"/>
      <c r="AG30" s="157"/>
      <c r="AH30" s="262"/>
      <c r="AI30" s="198"/>
      <c r="AJ30" s="197"/>
      <c r="AK30" s="162"/>
      <c r="AL30" s="198"/>
      <c r="AM30" s="186"/>
      <c r="AN30" s="307"/>
      <c r="AO30" s="307"/>
      <c r="AP30" s="307"/>
      <c r="AQ30" s="307"/>
      <c r="AR30" s="307"/>
      <c r="AS30" s="307"/>
      <c r="AT30" s="307"/>
      <c r="AU30" s="307"/>
      <c r="AV30" s="307"/>
      <c r="AW30" s="307"/>
      <c r="AX30" s="307"/>
    </row>
    <row r="31" spans="1:53" ht="3" customHeight="1"/>
    <row r="32" spans="1:53" ht="14.25" customHeight="1">
      <c r="L32" s="215"/>
      <c r="M32" s="216" t="s">
        <v>696</v>
      </c>
      <c r="N32" s="216"/>
      <c r="O32" s="216"/>
      <c r="P32" s="216"/>
      <c r="Q32" s="216"/>
      <c r="R32" s="216"/>
      <c r="S32" s="216"/>
      <c r="T32" s="216"/>
      <c r="U32" s="216"/>
      <c r="V32" s="216"/>
      <c r="W32" s="216"/>
      <c r="X32" s="216"/>
      <c r="Y32" s="216"/>
      <c r="Z32" s="216"/>
      <c r="AA32" s="216"/>
      <c r="AB32" s="216"/>
      <c r="AC32" s="216"/>
      <c r="AD32" s="213"/>
      <c r="AE32" s="213"/>
      <c r="AF32" s="213"/>
      <c r="AG32" s="213"/>
      <c r="AH32" s="213"/>
      <c r="AI32" s="213"/>
      <c r="AJ32" s="213"/>
      <c r="AK32" s="213"/>
      <c r="AL32" s="213"/>
      <c r="AM32" s="213"/>
      <c r="AN32" s="320"/>
      <c r="AO32" s="320"/>
      <c r="AP32" s="320"/>
      <c r="AQ32" s="320"/>
      <c r="AR32" s="320"/>
      <c r="AS32" s="320"/>
      <c r="AT32" s="320"/>
      <c r="AU32" s="320"/>
      <c r="AV32" s="320"/>
      <c r="AW32" s="320"/>
      <c r="AX32" s="320"/>
      <c r="AY32" s="213"/>
      <c r="AZ32" s="213"/>
      <c r="BA32" s="213"/>
    </row>
    <row r="33" spans="7:53" ht="14.25" customHeight="1">
      <c r="G33" s="35"/>
      <c r="H33" s="35"/>
      <c r="I33" s="35"/>
      <c r="J33" s="35"/>
      <c r="K33" s="35"/>
      <c r="L33" s="215"/>
      <c r="M33" s="216"/>
      <c r="N33" s="216"/>
      <c r="O33" s="216"/>
      <c r="P33" s="216"/>
      <c r="Q33" s="216"/>
      <c r="R33" s="216"/>
      <c r="S33" s="216"/>
      <c r="T33" s="216"/>
      <c r="U33" s="216"/>
      <c r="V33" s="216"/>
      <c r="W33" s="216"/>
      <c r="X33" s="216"/>
      <c r="Y33" s="216"/>
      <c r="Z33" s="216"/>
      <c r="AA33" s="216"/>
      <c r="AB33" s="216"/>
      <c r="AC33" s="216"/>
      <c r="AD33" s="214"/>
      <c r="AE33" s="214"/>
      <c r="AF33" s="214"/>
      <c r="AG33" s="214"/>
      <c r="AH33" s="214"/>
      <c r="AI33" s="214"/>
      <c r="AJ33" s="214"/>
      <c r="AK33" s="214"/>
      <c r="AL33" s="214"/>
      <c r="AM33" s="214"/>
      <c r="AN33" s="321"/>
      <c r="AO33" s="321"/>
      <c r="AP33" s="321"/>
      <c r="AQ33" s="321"/>
      <c r="AR33" s="321"/>
      <c r="AS33" s="321"/>
      <c r="AT33" s="321"/>
      <c r="AU33" s="321"/>
      <c r="AV33" s="321"/>
      <c r="AW33" s="321"/>
      <c r="AX33" s="321"/>
      <c r="AY33" s="214"/>
      <c r="AZ33" s="214"/>
      <c r="BA33" s="214"/>
    </row>
  </sheetData>
  <sheetProtection password="FA9C" sheet="1" objects="1" scenarios="1" formatColumns="0" formatRows="0"/>
  <dataConsolidate link="1"/>
  <mergeCells count="55">
    <mergeCell ref="AD13:AK13"/>
    <mergeCell ref="L15:L17"/>
    <mergeCell ref="M15:M17"/>
    <mergeCell ref="N15:Q17"/>
    <mergeCell ref="R15:U17"/>
    <mergeCell ref="V15:Y17"/>
    <mergeCell ref="Z15:AC17"/>
    <mergeCell ref="AK15:AK17"/>
    <mergeCell ref="AI17:AJ17"/>
    <mergeCell ref="AF16:AG16"/>
    <mergeCell ref="AH16:AJ16"/>
    <mergeCell ref="AD15:AJ15"/>
    <mergeCell ref="AD16:AE16"/>
    <mergeCell ref="L11:M11"/>
    <mergeCell ref="S11:X11"/>
    <mergeCell ref="L12:M12"/>
    <mergeCell ref="S12:X12"/>
    <mergeCell ref="S13:X13"/>
    <mergeCell ref="C21:C27"/>
    <mergeCell ref="D22:D26"/>
    <mergeCell ref="A19:A29"/>
    <mergeCell ref="B20:B28"/>
    <mergeCell ref="O22:O25"/>
    <mergeCell ref="N21:AL21"/>
    <mergeCell ref="N20:AL20"/>
    <mergeCell ref="N19:AL19"/>
    <mergeCell ref="I22:I26"/>
    <mergeCell ref="Z22:Z23"/>
    <mergeCell ref="J22:J26"/>
    <mergeCell ref="L22:L26"/>
    <mergeCell ref="M22:M26"/>
    <mergeCell ref="N22:N26"/>
    <mergeCell ref="K22:K26"/>
    <mergeCell ref="V22:V24"/>
    <mergeCell ref="AM22:AM27"/>
    <mergeCell ref="L14:AL14"/>
    <mergeCell ref="N18:Q18"/>
    <mergeCell ref="R18:U18"/>
    <mergeCell ref="V18:Y18"/>
    <mergeCell ref="AL15:AL17"/>
    <mergeCell ref="AM14:AM17"/>
    <mergeCell ref="W22:W23"/>
    <mergeCell ref="X22:X23"/>
    <mergeCell ref="Y22:Y23"/>
    <mergeCell ref="P22:P25"/>
    <mergeCell ref="Q22:Q25"/>
    <mergeCell ref="R22:R25"/>
    <mergeCell ref="S22:S24"/>
    <mergeCell ref="T22:T24"/>
    <mergeCell ref="U22:U24"/>
    <mergeCell ref="L5:U5"/>
    <mergeCell ref="N7:U7"/>
    <mergeCell ref="N8:U8"/>
    <mergeCell ref="N9:U9"/>
    <mergeCell ref="N10:U10"/>
  </mergeCells>
  <dataValidations count="5">
    <dataValidation type="textLength" operator="lessThanOrEqual" allowBlank="1" showInputMessage="1" showErrorMessage="1" errorTitle="Ошибка" error="Допускается ввод не более 900 символов!" sqref="V7:W10 M22:M26" xr:uid="{00000000-0002-0000-0B00-000000000000}">
      <formula1>900</formula1>
    </dataValidation>
    <dataValidation allowBlank="1" showInputMessage="1" showErrorMessage="1" prompt="Для выбора выполните двойной щелчок левой клавиши мыши по соответствующей ячейке." sqref="AI28:AI30 AI22 N22 R22 Z22 V22 AK22" xr:uid="{00000000-0002-0000-0B00-000001000000}"/>
    <dataValidation allowBlank="1" promptTitle="checkPeriodRange" sqref="AG23:AL23" xr:uid="{00000000-0002-0000-0B00-000002000000}"/>
    <dataValidation type="decimal" allowBlank="1" showErrorMessage="1" errorTitle="Ошибка" error="Допускается ввод только действительных чисел!" sqref="AD22:AG22 Q22:Q25" xr:uid="{00000000-0002-0000-0B00-000003000000}">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J22 AH22" xr:uid="{00000000-0002-0000-0B00-000004000000}"/>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05_10">
    <tabColor theme="0" tint="-0.249977111117893"/>
  </sheetPr>
  <dimension ref="A1:T19"/>
  <sheetViews>
    <sheetView showGridLines="0" topLeftCell="E1" zoomScaleNormal="100" workbookViewId="0"/>
  </sheetViews>
  <sheetFormatPr defaultColWidth="10.5703125" defaultRowHeight="14.25"/>
  <cols>
    <col min="1" max="1" width="3.7109375" style="320" hidden="1" customWidth="1"/>
    <col min="2" max="4" width="3.7109375" style="298" hidden="1" customWidth="1"/>
    <col min="5" max="5" width="3.7109375" style="87" customWidth="1"/>
    <col min="6" max="6" width="9.7109375" style="35" customWidth="1"/>
    <col min="7" max="7" width="37.7109375" style="35" customWidth="1"/>
    <col min="8" max="8" width="66.85546875" style="35" customWidth="1"/>
    <col min="9" max="9" width="115.7109375" style="35" customWidth="1"/>
    <col min="10" max="11" width="10.5703125" style="298"/>
    <col min="12" max="12" width="11.140625" style="298" customWidth="1"/>
    <col min="13" max="20" width="10.5703125" style="298"/>
    <col min="21" max="16384" width="10.5703125" style="35"/>
  </cols>
  <sheetData>
    <row r="1" spans="1:20" ht="3" customHeight="1">
      <c r="A1" s="320" t="s">
        <v>212</v>
      </c>
    </row>
    <row r="2" spans="1:20" ht="22.5">
      <c r="F2" s="750" t="s">
        <v>526</v>
      </c>
      <c r="G2" s="751"/>
      <c r="H2" s="752"/>
      <c r="I2" s="599"/>
    </row>
    <row r="3" spans="1:20" ht="3" customHeight="1"/>
    <row r="4" spans="1:20" s="255" customFormat="1" ht="11.25">
      <c r="A4" s="319"/>
      <c r="B4" s="319"/>
      <c r="C4" s="319"/>
      <c r="D4" s="319"/>
      <c r="F4" s="704" t="s">
        <v>480</v>
      </c>
      <c r="G4" s="704"/>
      <c r="H4" s="704"/>
      <c r="I4" s="753" t="s">
        <v>481</v>
      </c>
      <c r="J4" s="319"/>
      <c r="K4" s="319"/>
      <c r="L4" s="319"/>
      <c r="M4" s="319"/>
      <c r="N4" s="319"/>
      <c r="O4" s="319"/>
      <c r="P4" s="319"/>
      <c r="Q4" s="319"/>
      <c r="R4" s="319"/>
      <c r="S4" s="319"/>
      <c r="T4" s="319"/>
    </row>
    <row r="5" spans="1:20" s="255" customFormat="1" ht="11.25" customHeight="1">
      <c r="A5" s="319"/>
      <c r="B5" s="319"/>
      <c r="C5" s="319"/>
      <c r="D5" s="319"/>
      <c r="F5" s="458" t="s">
        <v>95</v>
      </c>
      <c r="G5" s="477" t="s">
        <v>483</v>
      </c>
      <c r="H5" s="457" t="s">
        <v>468</v>
      </c>
      <c r="I5" s="753"/>
      <c r="J5" s="319"/>
      <c r="K5" s="319"/>
      <c r="L5" s="319"/>
      <c r="M5" s="319"/>
      <c r="N5" s="319"/>
      <c r="O5" s="319"/>
      <c r="P5" s="319"/>
      <c r="Q5" s="319"/>
      <c r="R5" s="319"/>
      <c r="S5" s="319"/>
      <c r="T5" s="319"/>
    </row>
    <row r="6" spans="1:20" s="255" customFormat="1" ht="12" customHeight="1">
      <c r="A6" s="319"/>
      <c r="B6" s="319"/>
      <c r="C6" s="319"/>
      <c r="D6" s="319"/>
      <c r="F6" s="459" t="s">
        <v>96</v>
      </c>
      <c r="G6" s="461">
        <v>2</v>
      </c>
      <c r="H6" s="462">
        <v>3</v>
      </c>
      <c r="I6" s="460">
        <v>4</v>
      </c>
      <c r="J6" s="319">
        <v>4</v>
      </c>
      <c r="K6" s="319"/>
      <c r="L6" s="319"/>
      <c r="M6" s="319"/>
      <c r="N6" s="319"/>
      <c r="O6" s="319"/>
      <c r="P6" s="319"/>
      <c r="Q6" s="319"/>
      <c r="R6" s="319"/>
      <c r="S6" s="319"/>
      <c r="T6" s="319"/>
    </row>
    <row r="7" spans="1:20" s="255" customFormat="1" ht="18.75">
      <c r="A7" s="319"/>
      <c r="B7" s="319"/>
      <c r="C7" s="319"/>
      <c r="D7" s="319"/>
      <c r="F7" s="473">
        <v>1</v>
      </c>
      <c r="G7" s="560" t="s">
        <v>527</v>
      </c>
      <c r="H7" s="456" t="str">
        <f>IF(dateCh="","",dateCh)</f>
        <v>12.11.2021</v>
      </c>
      <c r="I7" s="286" t="s">
        <v>528</v>
      </c>
      <c r="J7" s="472"/>
      <c r="K7" s="319"/>
      <c r="L7" s="319"/>
      <c r="M7" s="319"/>
      <c r="N7" s="319"/>
      <c r="O7" s="319"/>
      <c r="P7" s="319"/>
      <c r="Q7" s="319"/>
      <c r="R7" s="319"/>
      <c r="S7" s="319"/>
      <c r="T7" s="319"/>
    </row>
    <row r="8" spans="1:20" s="255" customFormat="1" ht="45">
      <c r="A8" s="748">
        <v>1</v>
      </c>
      <c r="B8" s="319"/>
      <c r="C8" s="319"/>
      <c r="D8" s="319"/>
      <c r="F8" s="473" t="str">
        <f>"2." &amp;mergeValue(A8)</f>
        <v>2.1</v>
      </c>
      <c r="G8" s="560" t="s">
        <v>529</v>
      </c>
      <c r="H8" s="456"/>
      <c r="I8" s="286" t="s">
        <v>624</v>
      </c>
      <c r="J8" s="472"/>
      <c r="K8" s="319"/>
      <c r="L8" s="319"/>
      <c r="M8" s="319"/>
      <c r="N8" s="319"/>
      <c r="O8" s="319"/>
      <c r="P8" s="319"/>
      <c r="Q8" s="319"/>
      <c r="R8" s="319"/>
      <c r="S8" s="319"/>
      <c r="T8" s="319"/>
    </row>
    <row r="9" spans="1:20" s="255" customFormat="1" ht="22.5">
      <c r="A9" s="748"/>
      <c r="B9" s="319"/>
      <c r="C9" s="319"/>
      <c r="D9" s="319"/>
      <c r="F9" s="473" t="str">
        <f>"3." &amp;mergeValue(A9)</f>
        <v>3.1</v>
      </c>
      <c r="G9" s="560" t="s">
        <v>530</v>
      </c>
      <c r="H9" s="456"/>
      <c r="I9" s="286" t="s">
        <v>622</v>
      </c>
      <c r="J9" s="472"/>
      <c r="K9" s="319"/>
      <c r="L9" s="319"/>
      <c r="M9" s="319"/>
      <c r="N9" s="319"/>
      <c r="O9" s="319"/>
      <c r="P9" s="319"/>
      <c r="Q9" s="319"/>
      <c r="R9" s="319"/>
      <c r="S9" s="319"/>
      <c r="T9" s="319"/>
    </row>
    <row r="10" spans="1:20" s="255" customFormat="1" ht="22.5">
      <c r="A10" s="748"/>
      <c r="B10" s="319"/>
      <c r="C10" s="319"/>
      <c r="D10" s="319"/>
      <c r="F10" s="473" t="str">
        <f>"4."&amp;mergeValue(A10)</f>
        <v>4.1</v>
      </c>
      <c r="G10" s="560" t="s">
        <v>531</v>
      </c>
      <c r="H10" s="457" t="s">
        <v>484</v>
      </c>
      <c r="I10" s="286"/>
      <c r="J10" s="472"/>
      <c r="K10" s="319"/>
      <c r="L10" s="319"/>
      <c r="M10" s="319"/>
      <c r="N10" s="319"/>
      <c r="O10" s="319"/>
      <c r="P10" s="319"/>
      <c r="Q10" s="319"/>
      <c r="R10" s="319"/>
      <c r="S10" s="319"/>
      <c r="T10" s="319"/>
    </row>
    <row r="11" spans="1:20" s="255" customFormat="1" ht="18.75">
      <c r="A11" s="748"/>
      <c r="B11" s="748">
        <v>1</v>
      </c>
      <c r="C11" s="484"/>
      <c r="D11" s="484"/>
      <c r="F11" s="473" t="str">
        <f>"4."&amp;mergeValue(A11) &amp;"."&amp;mergeValue(B11)</f>
        <v>4.1.1</v>
      </c>
      <c r="G11" s="463" t="s">
        <v>626</v>
      </c>
      <c r="H11" s="456" t="str">
        <f>IF(region_name="","",region_name)</f>
        <v>Курская область</v>
      </c>
      <c r="I11" s="286" t="s">
        <v>534</v>
      </c>
      <c r="J11" s="472"/>
      <c r="K11" s="319"/>
      <c r="L11" s="319"/>
      <c r="M11" s="319"/>
      <c r="N11" s="319"/>
      <c r="O11" s="319"/>
      <c r="P11" s="319"/>
      <c r="Q11" s="319"/>
      <c r="R11" s="319"/>
      <c r="S11" s="319"/>
      <c r="T11" s="319"/>
    </row>
    <row r="12" spans="1:20" s="255" customFormat="1" ht="22.5">
      <c r="A12" s="748"/>
      <c r="B12" s="748"/>
      <c r="C12" s="748">
        <v>1</v>
      </c>
      <c r="D12" s="484"/>
      <c r="F12" s="473" t="str">
        <f>"4."&amp;mergeValue(A12) &amp;"."&amp;mergeValue(B12)&amp;"."&amp;mergeValue(C12)</f>
        <v>4.1.1.1</v>
      </c>
      <c r="G12" s="481" t="s">
        <v>532</v>
      </c>
      <c r="H12" s="456"/>
      <c r="I12" s="286" t="s">
        <v>535</v>
      </c>
      <c r="J12" s="472"/>
      <c r="K12" s="319"/>
      <c r="L12" s="319"/>
      <c r="M12" s="319"/>
      <c r="N12" s="319"/>
      <c r="O12" s="319"/>
      <c r="P12" s="319"/>
      <c r="Q12" s="319"/>
      <c r="R12" s="319"/>
      <c r="S12" s="319"/>
      <c r="T12" s="319"/>
    </row>
    <row r="13" spans="1:20" s="255" customFormat="1" ht="39" customHeight="1">
      <c r="A13" s="748"/>
      <c r="B13" s="748"/>
      <c r="C13" s="748"/>
      <c r="D13" s="484">
        <v>1</v>
      </c>
      <c r="F13" s="473" t="str">
        <f>"4."&amp;mergeValue(A13) &amp;"."&amp;mergeValue(B13)&amp;"."&amp;mergeValue(C13)&amp;"."&amp;mergeValue(D13)</f>
        <v>4.1.1.1.1</v>
      </c>
      <c r="G13" s="563" t="s">
        <v>533</v>
      </c>
      <c r="H13" s="456"/>
      <c r="I13" s="781" t="s">
        <v>625</v>
      </c>
      <c r="J13" s="472"/>
      <c r="K13" s="319"/>
      <c r="L13" s="319"/>
      <c r="M13" s="319"/>
      <c r="N13" s="319"/>
      <c r="O13" s="319"/>
      <c r="P13" s="319"/>
      <c r="Q13" s="319"/>
      <c r="R13" s="319"/>
      <c r="S13" s="319"/>
      <c r="T13" s="319"/>
    </row>
    <row r="14" spans="1:20" s="255" customFormat="1" ht="18.75">
      <c r="A14" s="748"/>
      <c r="B14" s="748"/>
      <c r="C14" s="748"/>
      <c r="D14" s="484"/>
      <c r="F14" s="478"/>
      <c r="G14" s="163" t="s">
        <v>4</v>
      </c>
      <c r="H14" s="483"/>
      <c r="I14" s="781"/>
      <c r="J14" s="472"/>
      <c r="K14" s="319"/>
      <c r="L14" s="319"/>
      <c r="M14" s="319"/>
      <c r="N14" s="319"/>
      <c r="O14" s="319"/>
      <c r="P14" s="319"/>
      <c r="Q14" s="319"/>
      <c r="R14" s="319"/>
      <c r="S14" s="319"/>
      <c r="T14" s="319"/>
    </row>
    <row r="15" spans="1:20" s="255" customFormat="1" ht="18.75">
      <c r="A15" s="748"/>
      <c r="B15" s="748"/>
      <c r="C15" s="484"/>
      <c r="D15" s="484"/>
      <c r="F15" s="478"/>
      <c r="G15" s="162" t="s">
        <v>428</v>
      </c>
      <c r="H15" s="479"/>
      <c r="I15" s="480"/>
      <c r="J15" s="472"/>
      <c r="K15" s="319"/>
      <c r="L15" s="319"/>
      <c r="M15" s="319"/>
      <c r="N15" s="319"/>
      <c r="O15" s="319"/>
      <c r="P15" s="319"/>
      <c r="Q15" s="319"/>
      <c r="R15" s="319"/>
      <c r="S15" s="319"/>
      <c r="T15" s="319"/>
    </row>
    <row r="16" spans="1:20" s="255" customFormat="1" ht="18.75">
      <c r="A16" s="748"/>
      <c r="B16" s="319"/>
      <c r="C16" s="319"/>
      <c r="D16" s="319"/>
      <c r="F16" s="478"/>
      <c r="G16" s="177" t="s">
        <v>541</v>
      </c>
      <c r="H16" s="479"/>
      <c r="I16" s="480"/>
      <c r="J16" s="472"/>
      <c r="K16" s="319"/>
      <c r="L16" s="319"/>
      <c r="M16" s="319"/>
      <c r="N16" s="319"/>
      <c r="O16" s="319"/>
      <c r="P16" s="319"/>
      <c r="Q16" s="319"/>
      <c r="R16" s="319"/>
      <c r="S16" s="319"/>
      <c r="T16" s="319"/>
    </row>
    <row r="17" spans="1:20" s="255" customFormat="1" ht="18.75">
      <c r="A17" s="319"/>
      <c r="B17" s="319"/>
      <c r="C17" s="319"/>
      <c r="D17" s="319"/>
      <c r="F17" s="478"/>
      <c r="G17" s="210" t="s">
        <v>540</v>
      </c>
      <c r="H17" s="479"/>
      <c r="I17" s="480"/>
      <c r="J17" s="472"/>
      <c r="K17" s="319"/>
      <c r="L17" s="319"/>
      <c r="M17" s="319"/>
      <c r="N17" s="319"/>
      <c r="O17" s="319"/>
      <c r="P17" s="319"/>
      <c r="Q17" s="319"/>
      <c r="R17" s="319"/>
      <c r="S17" s="319"/>
      <c r="T17" s="319"/>
    </row>
    <row r="18" spans="1:20" s="465" customFormat="1" ht="3" customHeight="1">
      <c r="A18" s="467"/>
      <c r="B18" s="467"/>
      <c r="C18" s="467"/>
      <c r="D18" s="467"/>
      <c r="F18" s="464"/>
      <c r="G18" s="561"/>
      <c r="H18" s="562"/>
      <c r="I18" s="343"/>
      <c r="J18" s="467"/>
      <c r="K18" s="467"/>
      <c r="L18" s="467"/>
      <c r="M18" s="467"/>
      <c r="N18" s="467"/>
      <c r="O18" s="467"/>
      <c r="P18" s="467"/>
      <c r="Q18" s="467"/>
      <c r="R18" s="467"/>
      <c r="S18" s="467"/>
      <c r="T18" s="467"/>
    </row>
    <row r="19" spans="1:20" s="465" customFormat="1" ht="15" customHeight="1">
      <c r="A19" s="467"/>
      <c r="B19" s="467"/>
      <c r="C19" s="467"/>
      <c r="D19" s="467"/>
      <c r="F19" s="464"/>
      <c r="G19" s="749" t="s">
        <v>627</v>
      </c>
      <c r="H19" s="749"/>
      <c r="I19" s="343"/>
      <c r="J19" s="467"/>
      <c r="K19" s="467"/>
      <c r="L19" s="467"/>
      <c r="M19" s="467"/>
      <c r="N19" s="467"/>
      <c r="O19" s="467"/>
      <c r="P19" s="467"/>
      <c r="Q19" s="467"/>
      <c r="R19" s="467"/>
      <c r="S19" s="467"/>
      <c r="T19" s="467"/>
    </row>
  </sheetData>
  <sheetProtection password="FA9C" sheet="1" objects="1" scenarios="1" formatColumns="0" formatRows="0"/>
  <mergeCells count="8">
    <mergeCell ref="G19:H19"/>
    <mergeCell ref="F2:H2"/>
    <mergeCell ref="F4:H4"/>
    <mergeCell ref="I4:I5"/>
    <mergeCell ref="A8:A16"/>
    <mergeCell ref="C12:C14"/>
    <mergeCell ref="I13:I14"/>
    <mergeCell ref="B11:B15"/>
  </mergeCells>
  <dataValidations count="1">
    <dataValidation type="textLength" operator="lessThanOrEqual" allowBlank="1" showInputMessage="1" showErrorMessage="1" errorTitle="Ошибка" error="Допускается ввод не более 900 символов!" sqref="I15:I19" xr:uid="{00000000-0002-0000-0C00-000000000000}">
      <formula1>900</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06_10">
    <tabColor rgb="FFEAEBEE"/>
    <pageSetUpPr fitToPage="1"/>
  </sheetPr>
  <dimension ref="A1:BA33"/>
  <sheetViews>
    <sheetView showGridLines="0" topLeftCell="K4" zoomScaleNormal="100" workbookViewId="0"/>
  </sheetViews>
  <sheetFormatPr defaultColWidth="10.5703125" defaultRowHeight="14.25"/>
  <cols>
    <col min="1" max="6" width="10.5703125" style="35" hidden="1" customWidth="1"/>
    <col min="7" max="7" width="9.140625" style="96" hidden="1" customWidth="1"/>
    <col min="8" max="8" width="2" style="96" hidden="1" customWidth="1"/>
    <col min="9" max="9" width="3.7109375" style="96" hidden="1" customWidth="1"/>
    <col min="10" max="10" width="3.7109375" style="87" hidden="1" customWidth="1"/>
    <col min="11" max="11" width="3.7109375" style="87" customWidth="1"/>
    <col min="12" max="12" width="12.7109375" style="35" customWidth="1"/>
    <col min="13" max="13" width="47.42578125" style="35" customWidth="1"/>
    <col min="14" max="14" width="3.7109375" style="35" customWidth="1"/>
    <col min="15" max="15" width="4.140625" style="35" customWidth="1"/>
    <col min="16" max="16" width="18.140625" style="35" customWidth="1"/>
    <col min="17" max="19" width="3.7109375" style="35" customWidth="1"/>
    <col min="20" max="20" width="12.85546875" style="35" customWidth="1"/>
    <col min="21" max="23" width="3.7109375" style="35" customWidth="1"/>
    <col min="24" max="24" width="12.85546875" style="35" customWidth="1"/>
    <col min="25" max="27" width="3.7109375" style="35" customWidth="1"/>
    <col min="28" max="28" width="12.85546875" style="35" customWidth="1"/>
    <col min="29" max="32" width="21.42578125" style="35" customWidth="1"/>
    <col min="33" max="33" width="11.7109375" style="35" customWidth="1"/>
    <col min="34" max="34" width="3.7109375" style="35" customWidth="1"/>
    <col min="35" max="35" width="11.7109375" style="35" customWidth="1"/>
    <col min="36" max="36" width="8.5703125" style="35" hidden="1" customWidth="1"/>
    <col min="37" max="37" width="4.5703125" style="35" customWidth="1"/>
    <col min="38" max="38" width="115.7109375" style="35" customWidth="1"/>
    <col min="39" max="40" width="10.5703125" style="298"/>
    <col min="41" max="41" width="13.42578125" style="298" customWidth="1"/>
    <col min="42" max="49" width="10.5703125" style="298"/>
    <col min="50" max="16384" width="10.5703125" style="35"/>
  </cols>
  <sheetData>
    <row r="1" spans="7:49" hidden="1"/>
    <row r="2" spans="7:49" hidden="1"/>
    <row r="3" spans="7:49" hidden="1"/>
    <row r="4" spans="7:49" ht="3" customHeight="1">
      <c r="J4" s="86"/>
      <c r="K4" s="86"/>
      <c r="L4" s="36"/>
      <c r="M4" s="36"/>
      <c r="N4" s="36"/>
      <c r="O4" s="36"/>
      <c r="P4" s="36"/>
      <c r="Q4" s="36"/>
      <c r="R4" s="36"/>
      <c r="S4" s="36"/>
      <c r="T4" s="36"/>
      <c r="U4" s="36"/>
      <c r="V4" s="36"/>
      <c r="W4" s="36"/>
      <c r="X4" s="36"/>
      <c r="Y4" s="36"/>
      <c r="Z4" s="36"/>
      <c r="AA4" s="36"/>
      <c r="AB4" s="36"/>
      <c r="AC4" s="101"/>
      <c r="AD4" s="101"/>
      <c r="AE4" s="101"/>
      <c r="AF4" s="101"/>
      <c r="AG4" s="101"/>
      <c r="AH4" s="101"/>
      <c r="AI4" s="101"/>
      <c r="AJ4" s="36"/>
    </row>
    <row r="5" spans="7:49" ht="22.5" customHeight="1">
      <c r="J5" s="86"/>
      <c r="K5" s="86"/>
      <c r="L5" s="782" t="s">
        <v>653</v>
      </c>
      <c r="M5" s="782"/>
      <c r="N5" s="782"/>
      <c r="O5" s="782"/>
      <c r="P5" s="782"/>
      <c r="Q5" s="782"/>
      <c r="R5" s="782"/>
      <c r="S5" s="782"/>
      <c r="T5" s="782"/>
      <c r="U5" s="782"/>
      <c r="V5" s="474"/>
      <c r="W5" s="474"/>
      <c r="X5" s="474"/>
      <c r="Y5" s="474"/>
      <c r="Z5" s="474"/>
      <c r="AA5" s="474"/>
      <c r="AB5" s="474"/>
      <c r="AC5" s="474"/>
      <c r="AD5" s="474"/>
      <c r="AE5" s="474"/>
      <c r="AF5" s="474"/>
      <c r="AG5" s="474"/>
      <c r="AH5" s="474"/>
      <c r="AI5" s="474"/>
      <c r="AJ5" s="283"/>
      <c r="AK5" s="101"/>
    </row>
    <row r="6" spans="7:49" ht="3" customHeight="1">
      <c r="J6" s="86"/>
      <c r="K6" s="86"/>
      <c r="L6" s="36"/>
      <c r="M6" s="36"/>
      <c r="N6" s="36"/>
      <c r="O6" s="36"/>
      <c r="P6" s="36"/>
      <c r="Q6" s="36"/>
      <c r="R6" s="83"/>
      <c r="S6" s="83"/>
      <c r="T6" s="83"/>
      <c r="U6" s="83"/>
      <c r="V6" s="83"/>
      <c r="W6" s="83"/>
      <c r="X6" s="36"/>
    </row>
    <row r="7" spans="7:49" s="465" customFormat="1" ht="22.5">
      <c r="G7" s="466"/>
      <c r="H7" s="466"/>
      <c r="L7" s="464"/>
      <c r="M7" s="475" t="str">
        <f>"Наименование органа регулирования, принявшего решение об "&amp;IF(NameOrPr_ch="","утверждении","изменении") &amp; " тарифов"</f>
        <v>Наименование органа регулирования, принявшего решение об изменении тарифов</v>
      </c>
      <c r="N7" s="777" t="str">
        <f>IF(NameOrPr_ch="",IF(NameOrPr="","",NameOrPr),NameOrPr_ch)</f>
        <v>Комитет по тарифам и ценам Курской области</v>
      </c>
      <c r="O7" s="777"/>
      <c r="P7" s="777"/>
      <c r="Q7" s="777"/>
      <c r="R7" s="777"/>
      <c r="S7" s="777"/>
      <c r="T7" s="777"/>
      <c r="U7" s="639"/>
      <c r="V7" s="343"/>
      <c r="W7" s="343"/>
      <c r="X7" s="467"/>
      <c r="Y7" s="467"/>
      <c r="Z7" s="467"/>
      <c r="AA7" s="467"/>
      <c r="AB7" s="467"/>
      <c r="AC7" s="467"/>
      <c r="AD7" s="467"/>
      <c r="AE7" s="467"/>
      <c r="AF7" s="467"/>
      <c r="AG7" s="467"/>
      <c r="AH7" s="467"/>
    </row>
    <row r="8" spans="7:49" s="465" customFormat="1" ht="18.75">
      <c r="G8" s="466"/>
      <c r="H8" s="466"/>
      <c r="L8" s="464"/>
      <c r="M8" s="475" t="str">
        <f>IF(datePr_ch="","Дата документа об утверждении тарифов","Дата принятия решения об изменении тарифов")</f>
        <v>Дата принятия решения об изменении тарифов</v>
      </c>
      <c r="N8" s="777" t="str">
        <f>IF(datePr_ch="",IF(datePr="","",datePr),datePr_ch)</f>
        <v>03.11.2021</v>
      </c>
      <c r="O8" s="777"/>
      <c r="P8" s="777"/>
      <c r="Q8" s="777"/>
      <c r="R8" s="777"/>
      <c r="S8" s="777"/>
      <c r="T8" s="777"/>
      <c r="U8" s="639"/>
      <c r="V8" s="343"/>
      <c r="W8" s="343"/>
      <c r="X8" s="467"/>
      <c r="Y8" s="467"/>
      <c r="Z8" s="467"/>
      <c r="AA8" s="467"/>
      <c r="AB8" s="467"/>
      <c r="AC8" s="467"/>
      <c r="AD8" s="467"/>
      <c r="AE8" s="467"/>
      <c r="AF8" s="467"/>
      <c r="AG8" s="467"/>
      <c r="AH8" s="467"/>
    </row>
    <row r="9" spans="7:49" s="465" customFormat="1" ht="18.75">
      <c r="G9" s="466"/>
      <c r="H9" s="466"/>
      <c r="L9" s="464"/>
      <c r="M9" s="475" t="str">
        <f>IF(numberPr_ch="","Номер документа об утверждении тарифов","Номер принятия решения об изменении тарифов")</f>
        <v>Номер принятия решения об изменении тарифов</v>
      </c>
      <c r="N9" s="777" t="str">
        <f>IF(numberPr_ch="",IF(numberPr="","",numberPr),numberPr_ch)</f>
        <v>108-вод</v>
      </c>
      <c r="O9" s="777"/>
      <c r="P9" s="777"/>
      <c r="Q9" s="777"/>
      <c r="R9" s="777"/>
      <c r="S9" s="777"/>
      <c r="T9" s="777"/>
      <c r="U9" s="639"/>
      <c r="V9" s="343"/>
      <c r="W9" s="343"/>
      <c r="X9" s="467"/>
      <c r="Y9" s="467"/>
      <c r="Z9" s="467"/>
      <c r="AA9" s="467"/>
      <c r="AB9" s="467"/>
      <c r="AC9" s="467"/>
      <c r="AD9" s="467"/>
      <c r="AE9" s="467"/>
      <c r="AF9" s="467"/>
      <c r="AG9" s="467"/>
      <c r="AH9" s="467"/>
    </row>
    <row r="10" spans="7:49" s="465" customFormat="1" ht="18.75">
      <c r="G10" s="466"/>
      <c r="H10" s="466"/>
      <c r="L10" s="464"/>
      <c r="M10" s="475" t="s">
        <v>536</v>
      </c>
      <c r="N10" s="777" t="str">
        <f>IF(IstPub_ch="",IF(IstPub="","",IstPub),IstPub_ch)</f>
        <v>газета "Курская правда"№135 от 11.11.2021 г.</v>
      </c>
      <c r="O10" s="777"/>
      <c r="P10" s="777"/>
      <c r="Q10" s="777"/>
      <c r="R10" s="777"/>
      <c r="S10" s="777"/>
      <c r="T10" s="777"/>
      <c r="U10" s="639"/>
      <c r="V10" s="343"/>
      <c r="W10" s="343"/>
      <c r="X10" s="467"/>
      <c r="Y10" s="467"/>
      <c r="Z10" s="467"/>
      <c r="AA10" s="467"/>
      <c r="AB10" s="467"/>
      <c r="AC10" s="467"/>
      <c r="AD10" s="467"/>
      <c r="AE10" s="467"/>
      <c r="AF10" s="467"/>
      <c r="AG10" s="467"/>
      <c r="AH10" s="467"/>
    </row>
    <row r="11" spans="7:49" s="255" customFormat="1" ht="11.25" hidden="1">
      <c r="G11" s="254"/>
      <c r="H11" s="254"/>
      <c r="L11" s="743"/>
      <c r="M11" s="743"/>
      <c r="N11" s="211"/>
      <c r="O11" s="211"/>
      <c r="P11" s="211"/>
      <c r="Q11" s="211"/>
      <c r="R11" s="805"/>
      <c r="S11" s="805"/>
      <c r="T11" s="805"/>
      <c r="U11" s="805"/>
      <c r="V11" s="805"/>
      <c r="W11" s="805"/>
      <c r="X11" s="120"/>
      <c r="AC11" s="319" t="s">
        <v>415</v>
      </c>
      <c r="AD11" s="319" t="s">
        <v>416</v>
      </c>
      <c r="AE11" s="319" t="s">
        <v>415</v>
      </c>
      <c r="AF11" s="319" t="s">
        <v>416</v>
      </c>
      <c r="AM11" s="319"/>
      <c r="AN11" s="319"/>
      <c r="AO11" s="319"/>
      <c r="AP11" s="319"/>
      <c r="AQ11" s="319"/>
      <c r="AR11" s="319"/>
      <c r="AS11" s="319"/>
      <c r="AT11" s="319"/>
      <c r="AU11" s="319"/>
      <c r="AV11" s="319"/>
      <c r="AW11" s="319"/>
    </row>
    <row r="12" spans="7:49" s="255" customFormat="1" ht="11.25" hidden="1">
      <c r="G12" s="254"/>
      <c r="H12" s="254"/>
      <c r="L12" s="743"/>
      <c r="M12" s="743"/>
      <c r="N12" s="211"/>
      <c r="O12" s="211"/>
      <c r="P12" s="211"/>
      <c r="Q12" s="211"/>
      <c r="R12" s="805"/>
      <c r="S12" s="805"/>
      <c r="T12" s="805"/>
      <c r="U12" s="805"/>
      <c r="V12" s="805"/>
      <c r="W12" s="805"/>
      <c r="X12" s="120"/>
      <c r="AJ12" s="315" t="s">
        <v>382</v>
      </c>
      <c r="AM12" s="319"/>
      <c r="AN12" s="319"/>
      <c r="AO12" s="319"/>
      <c r="AP12" s="319"/>
      <c r="AQ12" s="319"/>
      <c r="AR12" s="319"/>
      <c r="AS12" s="319"/>
      <c r="AT12" s="319"/>
      <c r="AU12" s="319"/>
      <c r="AV12" s="319"/>
      <c r="AW12" s="319"/>
    </row>
    <row r="13" spans="7:49">
      <c r="J13" s="86"/>
      <c r="K13" s="86"/>
      <c r="L13" s="36"/>
      <c r="M13" s="36"/>
      <c r="N13" s="36"/>
      <c r="O13" s="36"/>
      <c r="P13" s="36"/>
      <c r="Q13" s="36"/>
      <c r="R13" s="806"/>
      <c r="S13" s="806"/>
      <c r="T13" s="806"/>
      <c r="U13" s="806"/>
      <c r="V13" s="806"/>
      <c r="W13" s="806"/>
      <c r="X13" s="419"/>
      <c r="AC13" s="806"/>
      <c r="AD13" s="806"/>
      <c r="AE13" s="806"/>
      <c r="AF13" s="806"/>
      <c r="AG13" s="806"/>
      <c r="AH13" s="806"/>
      <c r="AI13" s="806"/>
      <c r="AJ13" s="806"/>
    </row>
    <row r="14" spans="7:49" ht="14.25" customHeight="1">
      <c r="J14" s="86"/>
      <c r="K14" s="86"/>
      <c r="L14" s="786" t="s">
        <v>480</v>
      </c>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04" t="s">
        <v>481</v>
      </c>
    </row>
    <row r="15" spans="7:49" ht="14.25" customHeight="1">
      <c r="J15" s="86"/>
      <c r="K15" s="86"/>
      <c r="L15" s="786" t="s">
        <v>95</v>
      </c>
      <c r="M15" s="786" t="s">
        <v>511</v>
      </c>
      <c r="N15" s="807" t="s">
        <v>654</v>
      </c>
      <c r="O15" s="808"/>
      <c r="P15" s="809"/>
      <c r="Q15" s="816" t="s">
        <v>655</v>
      </c>
      <c r="R15" s="816"/>
      <c r="S15" s="816"/>
      <c r="T15" s="816"/>
      <c r="U15" s="816" t="s">
        <v>656</v>
      </c>
      <c r="V15" s="816"/>
      <c r="W15" s="816"/>
      <c r="X15" s="816"/>
      <c r="Y15" s="816" t="s">
        <v>393</v>
      </c>
      <c r="Z15" s="816"/>
      <c r="AA15" s="816"/>
      <c r="AB15" s="816"/>
      <c r="AC15" s="816" t="s">
        <v>499</v>
      </c>
      <c r="AD15" s="816"/>
      <c r="AE15" s="816"/>
      <c r="AF15" s="816"/>
      <c r="AG15" s="816"/>
      <c r="AH15" s="816"/>
      <c r="AI15" s="816"/>
      <c r="AJ15" s="786" t="s">
        <v>344</v>
      </c>
      <c r="AK15" s="778" t="s">
        <v>278</v>
      </c>
      <c r="AL15" s="704"/>
    </row>
    <row r="16" spans="7:49" ht="27.95" customHeight="1">
      <c r="J16" s="86"/>
      <c r="K16" s="86"/>
      <c r="L16" s="786"/>
      <c r="M16" s="786"/>
      <c r="N16" s="810"/>
      <c r="O16" s="811"/>
      <c r="P16" s="812"/>
      <c r="Q16" s="816"/>
      <c r="R16" s="816"/>
      <c r="S16" s="816"/>
      <c r="T16" s="816"/>
      <c r="U16" s="816"/>
      <c r="V16" s="816"/>
      <c r="W16" s="816"/>
      <c r="X16" s="816"/>
      <c r="Y16" s="816"/>
      <c r="Z16" s="816"/>
      <c r="AA16" s="816"/>
      <c r="AB16" s="816"/>
      <c r="AC16" s="816" t="s">
        <v>657</v>
      </c>
      <c r="AD16" s="816"/>
      <c r="AE16" s="704" t="s">
        <v>658</v>
      </c>
      <c r="AF16" s="704"/>
      <c r="AG16" s="818" t="s">
        <v>501</v>
      </c>
      <c r="AH16" s="818"/>
      <c r="AI16" s="818"/>
      <c r="AJ16" s="786"/>
      <c r="AK16" s="778"/>
      <c r="AL16" s="704"/>
    </row>
    <row r="17" spans="1:53" ht="14.25" customHeight="1">
      <c r="J17" s="86"/>
      <c r="K17" s="86"/>
      <c r="L17" s="786"/>
      <c r="M17" s="786"/>
      <c r="N17" s="813"/>
      <c r="O17" s="814"/>
      <c r="P17" s="815"/>
      <c r="Q17" s="816"/>
      <c r="R17" s="816"/>
      <c r="S17" s="816"/>
      <c r="T17" s="816"/>
      <c r="U17" s="816"/>
      <c r="V17" s="816"/>
      <c r="W17" s="816"/>
      <c r="X17" s="816"/>
      <c r="Y17" s="816"/>
      <c r="Z17" s="816"/>
      <c r="AA17" s="816"/>
      <c r="AB17" s="816"/>
      <c r="AC17" s="411" t="s">
        <v>348</v>
      </c>
      <c r="AD17" s="411" t="s">
        <v>347</v>
      </c>
      <c r="AE17" s="411" t="s">
        <v>348</v>
      </c>
      <c r="AF17" s="411" t="s">
        <v>347</v>
      </c>
      <c r="AG17" s="106" t="s">
        <v>391</v>
      </c>
      <c r="AH17" s="817" t="s">
        <v>392</v>
      </c>
      <c r="AI17" s="817"/>
      <c r="AJ17" s="786"/>
      <c r="AK17" s="778"/>
      <c r="AL17" s="704"/>
    </row>
    <row r="18" spans="1:53" ht="12" customHeight="1">
      <c r="J18" s="86"/>
      <c r="K18" s="248">
        <v>1</v>
      </c>
      <c r="L18" s="586" t="s">
        <v>96</v>
      </c>
      <c r="M18" s="586" t="s">
        <v>52</v>
      </c>
      <c r="N18" s="769">
        <f ca="1">OFFSET(N18,0,-1)+1</f>
        <v>3</v>
      </c>
      <c r="O18" s="769"/>
      <c r="P18" s="769"/>
      <c r="Q18" s="769">
        <f ca="1">OFFSET(Q18,0,-3)+1</f>
        <v>4</v>
      </c>
      <c r="R18" s="769"/>
      <c r="S18" s="769"/>
      <c r="T18" s="769"/>
      <c r="U18" s="769">
        <f ca="1">OFFSET(U18,0,-4)+1</f>
        <v>5</v>
      </c>
      <c r="V18" s="769"/>
      <c r="W18" s="769"/>
      <c r="X18" s="769"/>
      <c r="Y18" s="588"/>
      <c r="Z18" s="588"/>
      <c r="AA18" s="588">
        <f ca="1">OFFSET(U18,0,0)+1</f>
        <v>6</v>
      </c>
      <c r="AB18" s="589">
        <f ca="1">AA18</f>
        <v>6</v>
      </c>
      <c r="AC18" s="587">
        <f t="shared" ref="AC18:AJ18" ca="1" si="0">OFFSET(AC18,0,-1)+1</f>
        <v>7</v>
      </c>
      <c r="AD18" s="587">
        <f t="shared" ca="1" si="0"/>
        <v>8</v>
      </c>
      <c r="AE18" s="587">
        <f t="shared" ca="1" si="0"/>
        <v>9</v>
      </c>
      <c r="AF18" s="587">
        <f t="shared" ca="1" si="0"/>
        <v>10</v>
      </c>
      <c r="AG18" s="587">
        <f t="shared" ca="1" si="0"/>
        <v>11</v>
      </c>
      <c r="AH18" s="587">
        <f t="shared" ca="1" si="0"/>
        <v>12</v>
      </c>
      <c r="AI18" s="587">
        <f t="shared" ca="1" si="0"/>
        <v>13</v>
      </c>
      <c r="AJ18" s="587">
        <f t="shared" ca="1" si="0"/>
        <v>14</v>
      </c>
      <c r="AK18" s="590"/>
      <c r="AL18" s="587">
        <v>15</v>
      </c>
    </row>
    <row r="19" spans="1:53" ht="22.5">
      <c r="A19" s="796">
        <v>1</v>
      </c>
      <c r="B19" s="298"/>
      <c r="C19" s="298"/>
      <c r="D19" s="298"/>
      <c r="E19" s="298"/>
      <c r="F19" s="320"/>
      <c r="G19" s="320"/>
      <c r="H19" s="320"/>
      <c r="J19" s="86"/>
      <c r="K19" s="86"/>
      <c r="L19" s="339">
        <f>mergeValue(A19)</f>
        <v>1</v>
      </c>
      <c r="M19" s="209" t="s">
        <v>23</v>
      </c>
      <c r="N19" s="824"/>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625" t="s">
        <v>507</v>
      </c>
    </row>
    <row r="20" spans="1:53" ht="22.5">
      <c r="A20" s="796"/>
      <c r="B20" s="796">
        <v>1</v>
      </c>
      <c r="C20" s="298"/>
      <c r="D20" s="298"/>
      <c r="E20" s="298"/>
      <c r="F20" s="348"/>
      <c r="G20" s="349"/>
      <c r="H20" s="349"/>
      <c r="I20" s="219"/>
      <c r="J20" s="46"/>
      <c r="K20" s="35"/>
      <c r="L20" s="339" t="str">
        <f>mergeValue(A20) &amp;"."&amp; mergeValue(B20)</f>
        <v>1.1</v>
      </c>
      <c r="M20" s="159" t="s">
        <v>18</v>
      </c>
      <c r="N20" s="820"/>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624" t="s">
        <v>508</v>
      </c>
    </row>
    <row r="21" spans="1:53" ht="45">
      <c r="A21" s="796"/>
      <c r="B21" s="796"/>
      <c r="C21" s="796">
        <v>1</v>
      </c>
      <c r="D21" s="298"/>
      <c r="E21" s="298"/>
      <c r="F21" s="348"/>
      <c r="G21" s="349"/>
      <c r="H21" s="349"/>
      <c r="I21" s="219"/>
      <c r="J21" s="46"/>
      <c r="K21" s="35"/>
      <c r="L21" s="339" t="str">
        <f>mergeValue(A21) &amp;"."&amp; mergeValue(B21)&amp;"."&amp; mergeValue(C21)</f>
        <v>1.1.1</v>
      </c>
      <c r="M21" s="160" t="s">
        <v>651</v>
      </c>
      <c r="N21" s="820"/>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624" t="s">
        <v>652</v>
      </c>
    </row>
    <row r="22" spans="1:53" ht="20.100000000000001" customHeight="1">
      <c r="A22" s="796"/>
      <c r="B22" s="796"/>
      <c r="C22" s="796"/>
      <c r="D22" s="796">
        <v>1</v>
      </c>
      <c r="E22" s="298"/>
      <c r="F22" s="348"/>
      <c r="G22" s="349"/>
      <c r="H22" s="349"/>
      <c r="I22" s="799"/>
      <c r="J22" s="800"/>
      <c r="K22" s="755"/>
      <c r="L22" s="819" t="str">
        <f>mergeValue(A22) &amp;"."&amp; mergeValue(B22)&amp;"."&amp; mergeValue(C22)&amp;"."&amp; mergeValue(D22)</f>
        <v>1.1.1.1</v>
      </c>
      <c r="M22" s="821"/>
      <c r="N22" s="823"/>
      <c r="O22" s="791" t="s">
        <v>96</v>
      </c>
      <c r="P22" s="792"/>
      <c r="Q22" s="761" t="s">
        <v>88</v>
      </c>
      <c r="R22" s="787"/>
      <c r="S22" s="788">
        <v>1</v>
      </c>
      <c r="T22" s="793"/>
      <c r="U22" s="761" t="s">
        <v>88</v>
      </c>
      <c r="V22" s="787"/>
      <c r="W22" s="788" t="s">
        <v>96</v>
      </c>
      <c r="X22" s="789"/>
      <c r="Y22" s="761" t="s">
        <v>88</v>
      </c>
      <c r="Z22" s="191"/>
      <c r="AA22" s="113">
        <v>1</v>
      </c>
      <c r="AB22" s="604"/>
      <c r="AC22" s="580"/>
      <c r="AD22" s="580"/>
      <c r="AE22" s="581"/>
      <c r="AF22" s="580"/>
      <c r="AG22" s="582"/>
      <c r="AH22" s="579" t="s">
        <v>87</v>
      </c>
      <c r="AI22" s="582"/>
      <c r="AJ22" s="596" t="s">
        <v>88</v>
      </c>
      <c r="AK22" s="282"/>
      <c r="AL22" s="781" t="s">
        <v>683</v>
      </c>
      <c r="AM22" s="298" t="str">
        <f>strCheckDateOnDP(AC22:AK22,List06_10_DP)</f>
        <v/>
      </c>
      <c r="AN22" s="317" t="str">
        <f>IF(AND(COUNTIF(AO18:AO26,AO22)&gt;1,AO22&lt;&gt;""),"ErrUnique:HasDoubleConn","")</f>
        <v/>
      </c>
      <c r="AO22" s="317"/>
      <c r="AP22" s="317"/>
      <c r="AQ22" s="317"/>
      <c r="AR22" s="317"/>
      <c r="AS22" s="317"/>
    </row>
    <row r="23" spans="1:53" ht="20.100000000000001" customHeight="1">
      <c r="A23" s="796"/>
      <c r="B23" s="796"/>
      <c r="C23" s="796"/>
      <c r="D23" s="796"/>
      <c r="E23" s="298"/>
      <c r="F23" s="348"/>
      <c r="G23" s="349"/>
      <c r="H23" s="349"/>
      <c r="I23" s="799"/>
      <c r="J23" s="800"/>
      <c r="K23" s="755"/>
      <c r="L23" s="801"/>
      <c r="M23" s="822"/>
      <c r="N23" s="823"/>
      <c r="O23" s="791"/>
      <c r="P23" s="792"/>
      <c r="Q23" s="761"/>
      <c r="R23" s="787"/>
      <c r="S23" s="788"/>
      <c r="T23" s="794"/>
      <c r="U23" s="761"/>
      <c r="V23" s="787"/>
      <c r="W23" s="788"/>
      <c r="X23" s="790"/>
      <c r="Y23" s="761"/>
      <c r="Z23" s="444"/>
      <c r="AA23" s="210"/>
      <c r="AB23" s="210"/>
      <c r="AC23" s="261"/>
      <c r="AD23" s="261"/>
      <c r="AE23" s="261"/>
      <c r="AF23" s="300" t="str">
        <f>AG22 &amp; "-" &amp; AI22</f>
        <v>-</v>
      </c>
      <c r="AG23" s="300"/>
      <c r="AH23" s="300"/>
      <c r="AI23" s="300"/>
      <c r="AJ23" s="300" t="s">
        <v>88</v>
      </c>
      <c r="AK23" s="447"/>
      <c r="AL23" s="781"/>
      <c r="AN23" s="317"/>
      <c r="AO23" s="317"/>
      <c r="AP23" s="317"/>
      <c r="AQ23" s="317"/>
      <c r="AR23" s="317"/>
      <c r="AS23" s="317"/>
    </row>
    <row r="24" spans="1:53" ht="20.100000000000001" customHeight="1">
      <c r="A24" s="796"/>
      <c r="B24" s="796"/>
      <c r="C24" s="796"/>
      <c r="D24" s="796"/>
      <c r="E24" s="298"/>
      <c r="F24" s="348"/>
      <c r="G24" s="349"/>
      <c r="H24" s="349"/>
      <c r="I24" s="799"/>
      <c r="J24" s="800"/>
      <c r="K24" s="755"/>
      <c r="L24" s="801"/>
      <c r="M24" s="822"/>
      <c r="N24" s="823"/>
      <c r="O24" s="791"/>
      <c r="P24" s="792"/>
      <c r="Q24" s="761"/>
      <c r="R24" s="787"/>
      <c r="S24" s="788"/>
      <c r="T24" s="795"/>
      <c r="U24" s="761"/>
      <c r="V24" s="446"/>
      <c r="W24" s="177"/>
      <c r="X24" s="210"/>
      <c r="Y24" s="260"/>
      <c r="Z24" s="260"/>
      <c r="AA24" s="260"/>
      <c r="AB24" s="260"/>
      <c r="AC24" s="261"/>
      <c r="AD24" s="261"/>
      <c r="AE24" s="261"/>
      <c r="AF24" s="261"/>
      <c r="AG24" s="262"/>
      <c r="AH24" s="198"/>
      <c r="AI24" s="198"/>
      <c r="AJ24" s="262"/>
      <c r="AK24" s="186"/>
      <c r="AL24" s="781"/>
      <c r="AN24" s="317"/>
      <c r="AO24" s="317"/>
      <c r="AP24" s="317"/>
      <c r="AQ24" s="317"/>
      <c r="AR24" s="317"/>
      <c r="AS24" s="317"/>
    </row>
    <row r="25" spans="1:53" ht="20.100000000000001" customHeight="1">
      <c r="A25" s="796"/>
      <c r="B25" s="796"/>
      <c r="C25" s="796"/>
      <c r="D25" s="796"/>
      <c r="E25" s="298"/>
      <c r="F25" s="348"/>
      <c r="G25" s="349"/>
      <c r="H25" s="349"/>
      <c r="I25" s="799"/>
      <c r="J25" s="800"/>
      <c r="K25" s="755"/>
      <c r="L25" s="801"/>
      <c r="M25" s="822"/>
      <c r="N25" s="823"/>
      <c r="O25" s="791"/>
      <c r="P25" s="792"/>
      <c r="Q25" s="761"/>
      <c r="R25" s="263"/>
      <c r="S25" s="265"/>
      <c r="T25" s="264"/>
      <c r="U25" s="260"/>
      <c r="V25" s="260"/>
      <c r="W25" s="260"/>
      <c r="X25" s="260"/>
      <c r="Y25" s="260"/>
      <c r="Z25" s="260"/>
      <c r="AA25" s="260"/>
      <c r="AB25" s="260"/>
      <c r="AC25" s="261"/>
      <c r="AD25" s="261"/>
      <c r="AE25" s="261"/>
      <c r="AF25" s="261"/>
      <c r="AG25" s="262"/>
      <c r="AH25" s="198"/>
      <c r="AI25" s="198"/>
      <c r="AJ25" s="262"/>
      <c r="AK25" s="186"/>
      <c r="AL25" s="781"/>
      <c r="AN25" s="317"/>
      <c r="AO25" s="317"/>
      <c r="AP25" s="317"/>
      <c r="AQ25" s="317"/>
      <c r="AR25" s="317"/>
      <c r="AS25" s="317"/>
    </row>
    <row r="26" spans="1:53" customFormat="1" ht="20.100000000000001" customHeight="1">
      <c r="A26" s="796"/>
      <c r="B26" s="796"/>
      <c r="C26" s="796"/>
      <c r="D26" s="796"/>
      <c r="E26" s="350"/>
      <c r="F26" s="351"/>
      <c r="G26" s="350"/>
      <c r="H26" s="350"/>
      <c r="I26" s="799"/>
      <c r="J26" s="800"/>
      <c r="K26" s="755"/>
      <c r="L26" s="801"/>
      <c r="M26" s="822"/>
      <c r="N26" s="445"/>
      <c r="O26" s="164"/>
      <c r="P26" s="210" t="s">
        <v>394</v>
      </c>
      <c r="Q26" s="164"/>
      <c r="R26" s="164"/>
      <c r="S26" s="164"/>
      <c r="T26" s="164"/>
      <c r="U26" s="164"/>
      <c r="V26" s="164"/>
      <c r="W26" s="164"/>
      <c r="X26" s="164"/>
      <c r="Y26" s="164"/>
      <c r="Z26" s="164"/>
      <c r="AA26" s="164"/>
      <c r="AB26" s="164"/>
      <c r="AC26" s="164"/>
      <c r="AD26" s="164"/>
      <c r="AE26" s="164"/>
      <c r="AF26" s="164"/>
      <c r="AG26" s="164"/>
      <c r="AH26" s="164"/>
      <c r="AI26" s="164"/>
      <c r="AJ26" s="164"/>
      <c r="AK26" s="266"/>
      <c r="AL26" s="781"/>
      <c r="AM26" s="307"/>
      <c r="AN26" s="307"/>
      <c r="AO26" s="318"/>
      <c r="AP26" s="318"/>
      <c r="AQ26" s="318"/>
      <c r="AR26" s="318"/>
      <c r="AS26" s="318"/>
      <c r="AT26" s="307"/>
      <c r="AU26" s="307"/>
      <c r="AV26" s="307"/>
      <c r="AW26" s="307"/>
    </row>
    <row r="27" spans="1:53" customFormat="1" ht="15" customHeight="1">
      <c r="A27" s="796"/>
      <c r="B27" s="796"/>
      <c r="C27" s="796"/>
      <c r="D27" s="350"/>
      <c r="E27" s="350"/>
      <c r="F27" s="348"/>
      <c r="G27" s="350"/>
      <c r="H27" s="350"/>
      <c r="I27" s="180"/>
      <c r="J27" s="85"/>
      <c r="K27" s="180"/>
      <c r="L27" s="328"/>
      <c r="M27" s="163" t="s">
        <v>5</v>
      </c>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86"/>
      <c r="AL27" s="781"/>
      <c r="AM27" s="307"/>
      <c r="AN27" s="307"/>
      <c r="AO27" s="318"/>
      <c r="AP27" s="318"/>
      <c r="AQ27" s="318"/>
      <c r="AR27" s="318"/>
      <c r="AS27" s="318"/>
      <c r="AT27" s="307"/>
      <c r="AU27" s="307"/>
      <c r="AV27" s="307"/>
      <c r="AW27" s="307"/>
    </row>
    <row r="28" spans="1:53" customFormat="1" ht="15" customHeight="1">
      <c r="A28" s="796"/>
      <c r="B28" s="796"/>
      <c r="C28" s="350"/>
      <c r="D28" s="350"/>
      <c r="E28" s="350"/>
      <c r="F28" s="348"/>
      <c r="G28" s="350"/>
      <c r="H28" s="350"/>
      <c r="I28" s="180"/>
      <c r="J28" s="85"/>
      <c r="K28" s="180"/>
      <c r="L28" s="112"/>
      <c r="M28" s="162" t="s">
        <v>659</v>
      </c>
      <c r="N28" s="162"/>
      <c r="O28" s="162"/>
      <c r="P28" s="162"/>
      <c r="Q28" s="162"/>
      <c r="R28" s="162"/>
      <c r="S28" s="162"/>
      <c r="T28" s="162"/>
      <c r="U28" s="162"/>
      <c r="V28" s="162"/>
      <c r="W28" s="162"/>
      <c r="X28" s="162"/>
      <c r="Y28" s="162"/>
      <c r="Z28" s="162"/>
      <c r="AA28" s="162"/>
      <c r="AB28" s="162"/>
      <c r="AC28" s="157"/>
      <c r="AD28" s="157"/>
      <c r="AE28" s="157"/>
      <c r="AF28" s="157"/>
      <c r="AG28" s="262"/>
      <c r="AH28" s="163"/>
      <c r="AI28" s="197"/>
      <c r="AJ28" s="162"/>
      <c r="AK28" s="198"/>
      <c r="AL28" s="186"/>
      <c r="AM28" s="307"/>
      <c r="AN28" s="307"/>
      <c r="AO28" s="307"/>
      <c r="AP28" s="307"/>
      <c r="AQ28" s="307"/>
      <c r="AR28" s="307"/>
      <c r="AS28" s="307"/>
      <c r="AT28" s="307"/>
      <c r="AU28" s="307"/>
      <c r="AV28" s="307"/>
      <c r="AW28" s="307"/>
    </row>
    <row r="29" spans="1:53" customFormat="1" ht="15" customHeight="1">
      <c r="A29" s="796"/>
      <c r="B29" s="350"/>
      <c r="C29" s="350"/>
      <c r="D29" s="350"/>
      <c r="E29" s="350"/>
      <c r="F29" s="348"/>
      <c r="G29" s="350"/>
      <c r="H29" s="350"/>
      <c r="I29" s="180"/>
      <c r="J29" s="85"/>
      <c r="K29" s="180"/>
      <c r="L29" s="112"/>
      <c r="M29" s="177" t="s">
        <v>21</v>
      </c>
      <c r="N29" s="177"/>
      <c r="O29" s="177"/>
      <c r="P29" s="177"/>
      <c r="Q29" s="177"/>
      <c r="R29" s="177"/>
      <c r="S29" s="177"/>
      <c r="T29" s="177"/>
      <c r="U29" s="177"/>
      <c r="V29" s="177"/>
      <c r="W29" s="177"/>
      <c r="X29" s="177"/>
      <c r="Y29" s="177"/>
      <c r="Z29" s="177"/>
      <c r="AA29" s="177"/>
      <c r="AB29" s="177"/>
      <c r="AC29" s="157"/>
      <c r="AD29" s="157"/>
      <c r="AE29" s="157"/>
      <c r="AF29" s="157"/>
      <c r="AG29" s="262"/>
      <c r="AH29" s="163"/>
      <c r="AI29" s="197"/>
      <c r="AJ29" s="162"/>
      <c r="AK29" s="198"/>
      <c r="AL29" s="186"/>
      <c r="AM29" s="307"/>
      <c r="AN29" s="307"/>
      <c r="AO29" s="307"/>
      <c r="AP29" s="307"/>
      <c r="AQ29" s="307"/>
      <c r="AR29" s="307"/>
      <c r="AS29" s="307"/>
      <c r="AT29" s="307"/>
      <c r="AU29" s="307"/>
      <c r="AV29" s="307"/>
      <c r="AW29" s="307"/>
    </row>
    <row r="30" spans="1:53" customFormat="1" ht="15" customHeight="1">
      <c r="F30" s="179"/>
      <c r="G30" s="180"/>
      <c r="H30" s="180"/>
      <c r="I30" s="220"/>
      <c r="J30" s="85"/>
      <c r="L30" s="112"/>
      <c r="M30" s="210" t="s">
        <v>312</v>
      </c>
      <c r="N30" s="210"/>
      <c r="O30" s="210"/>
      <c r="P30" s="210"/>
      <c r="Q30" s="210"/>
      <c r="R30" s="210"/>
      <c r="S30" s="210"/>
      <c r="T30" s="210"/>
      <c r="U30" s="210"/>
      <c r="V30" s="210"/>
      <c r="W30" s="210"/>
      <c r="X30" s="210"/>
      <c r="Y30" s="210"/>
      <c r="Z30" s="210"/>
      <c r="AA30" s="210"/>
      <c r="AB30" s="210"/>
      <c r="AC30" s="157"/>
      <c r="AD30" s="157"/>
      <c r="AE30" s="157"/>
      <c r="AF30" s="157"/>
      <c r="AG30" s="262"/>
      <c r="AH30" s="163"/>
      <c r="AI30" s="197"/>
      <c r="AJ30" s="162"/>
      <c r="AK30" s="198"/>
      <c r="AL30" s="186"/>
      <c r="AM30" s="307"/>
      <c r="AN30" s="307"/>
      <c r="AO30" s="307"/>
      <c r="AP30" s="307"/>
      <c r="AQ30" s="307"/>
      <c r="AR30" s="307"/>
      <c r="AS30" s="307"/>
      <c r="AT30" s="307"/>
      <c r="AU30" s="307"/>
      <c r="AV30" s="307"/>
      <c r="AW30" s="307"/>
    </row>
    <row r="31" spans="1:53" ht="3" customHeight="1">
      <c r="AM31" s="35"/>
      <c r="AX31" s="298"/>
    </row>
    <row r="32" spans="1:53" ht="14.25" customHeight="1">
      <c r="L32" s="215"/>
      <c r="M32" s="216" t="s">
        <v>696</v>
      </c>
      <c r="N32" s="216"/>
      <c r="O32" s="216"/>
      <c r="P32" s="216"/>
      <c r="Q32" s="216"/>
      <c r="R32" s="216"/>
      <c r="S32" s="216"/>
      <c r="T32" s="216"/>
      <c r="U32" s="216"/>
      <c r="V32" s="216"/>
      <c r="W32" s="216"/>
      <c r="X32" s="216"/>
      <c r="Y32" s="216"/>
      <c r="Z32" s="216"/>
      <c r="AA32" s="216"/>
      <c r="AB32" s="216"/>
      <c r="AC32" s="216"/>
      <c r="AD32" s="213"/>
      <c r="AE32" s="213"/>
      <c r="AF32" s="213"/>
      <c r="AG32" s="213"/>
      <c r="AH32" s="213"/>
      <c r="AI32" s="213"/>
      <c r="AJ32" s="213"/>
      <c r="AK32" s="213"/>
      <c r="AL32" s="213"/>
      <c r="AM32" s="213"/>
      <c r="AN32" s="320"/>
      <c r="AO32" s="320"/>
      <c r="AP32" s="320"/>
      <c r="AQ32" s="320"/>
      <c r="AR32" s="320"/>
      <c r="AS32" s="320"/>
      <c r="AT32" s="320"/>
      <c r="AU32" s="320"/>
      <c r="AV32" s="320"/>
      <c r="AW32" s="320"/>
      <c r="AX32" s="320"/>
      <c r="AY32" s="213"/>
      <c r="AZ32" s="213"/>
      <c r="BA32" s="213"/>
    </row>
    <row r="33" spans="12:52" s="35" customFormat="1" ht="14.25" customHeight="1">
      <c r="L33" s="215"/>
      <c r="M33" s="216"/>
      <c r="N33" s="216"/>
      <c r="O33" s="216"/>
      <c r="P33" s="216"/>
      <c r="Q33" s="216"/>
      <c r="R33" s="216"/>
      <c r="S33" s="216"/>
      <c r="T33" s="216"/>
      <c r="U33" s="216"/>
      <c r="V33" s="216"/>
      <c r="W33" s="216"/>
      <c r="X33" s="216"/>
      <c r="Y33" s="216"/>
      <c r="Z33" s="216"/>
      <c r="AA33" s="216"/>
      <c r="AB33" s="216"/>
      <c r="AC33" s="214"/>
      <c r="AD33" s="214"/>
      <c r="AE33" s="214"/>
      <c r="AF33" s="214"/>
      <c r="AG33" s="214"/>
      <c r="AH33" s="214"/>
      <c r="AI33" s="214"/>
      <c r="AJ33" s="214"/>
      <c r="AK33" s="214"/>
      <c r="AL33" s="214"/>
      <c r="AM33" s="321"/>
      <c r="AN33" s="321"/>
      <c r="AO33" s="321"/>
      <c r="AP33" s="321"/>
      <c r="AQ33" s="321"/>
      <c r="AR33" s="321"/>
      <c r="AS33" s="321"/>
      <c r="AT33" s="321"/>
      <c r="AU33" s="321"/>
      <c r="AV33" s="321"/>
      <c r="AW33" s="321"/>
      <c r="AX33" s="214"/>
      <c r="AY33" s="214"/>
      <c r="AZ33" s="214"/>
    </row>
  </sheetData>
  <sheetProtection password="FA9C" sheet="1" objects="1" scenarios="1" formatColumns="0" formatRows="0"/>
  <dataConsolidate link="1"/>
  <mergeCells count="54">
    <mergeCell ref="L5:U5"/>
    <mergeCell ref="AL14:AL17"/>
    <mergeCell ref="AL22:AL27"/>
    <mergeCell ref="AK15:AK17"/>
    <mergeCell ref="Q15:T17"/>
    <mergeCell ref="U15:X17"/>
    <mergeCell ref="S22:S24"/>
    <mergeCell ref="W22:W23"/>
    <mergeCell ref="Q22:Q25"/>
    <mergeCell ref="AC15:AI15"/>
    <mergeCell ref="AJ15:AJ17"/>
    <mergeCell ref="X22:X23"/>
    <mergeCell ref="AC16:AD16"/>
    <mergeCell ref="AG16:AI16"/>
    <mergeCell ref="N19:AK19"/>
    <mergeCell ref="AH17:AI17"/>
    <mergeCell ref="U18:X18"/>
    <mergeCell ref="Q18:T18"/>
    <mergeCell ref="N18:P18"/>
    <mergeCell ref="M22:M26"/>
    <mergeCell ref="P22:P25"/>
    <mergeCell ref="N22:N25"/>
    <mergeCell ref="T22:T24"/>
    <mergeCell ref="N21:AK21"/>
    <mergeCell ref="V22:V23"/>
    <mergeCell ref="O22:O25"/>
    <mergeCell ref="L22:L26"/>
    <mergeCell ref="R22:R24"/>
    <mergeCell ref="U22:U24"/>
    <mergeCell ref="N20:AK20"/>
    <mergeCell ref="Y22:Y23"/>
    <mergeCell ref="A19:A29"/>
    <mergeCell ref="B20:B28"/>
    <mergeCell ref="C21:C27"/>
    <mergeCell ref="D22:D26"/>
    <mergeCell ref="K22:K26"/>
    <mergeCell ref="I22:I26"/>
    <mergeCell ref="J22:J26"/>
    <mergeCell ref="AC13:AJ13"/>
    <mergeCell ref="M15:M17"/>
    <mergeCell ref="L15:L17"/>
    <mergeCell ref="N7:T7"/>
    <mergeCell ref="N8:T8"/>
    <mergeCell ref="N9:T9"/>
    <mergeCell ref="N10:T10"/>
    <mergeCell ref="R13:W13"/>
    <mergeCell ref="R12:W12"/>
    <mergeCell ref="R11:W11"/>
    <mergeCell ref="L11:M11"/>
    <mergeCell ref="L12:M12"/>
    <mergeCell ref="Y15:AB17"/>
    <mergeCell ref="L14:AK14"/>
    <mergeCell ref="N15:P17"/>
    <mergeCell ref="AE16:AF16"/>
  </mergeCells>
  <dataValidations xWindow="818" yWindow="619" count="5">
    <dataValidation type="textLength" operator="lessThanOrEqual" allowBlank="1" showInputMessage="1" showErrorMessage="1" errorTitle="Ошибка" error="Допускается ввод не более 900 символов!" sqref="M22 U7:W10" xr:uid="{00000000-0002-0000-0D00-000000000000}">
      <formula1>900</formula1>
    </dataValidation>
    <dataValidation allowBlank="1" promptTitle="checkPeriodRange" sqref="AF23:AK23" xr:uid="{00000000-0002-0000-0D00-000001000000}"/>
    <dataValidation allowBlank="1" showInputMessage="1" showErrorMessage="1" prompt="Для выбора выполните двойной щелчок левой клавиши мыши по соответствующей ячейке." sqref="Y22 Q22 U22 AH22 AJ22" xr:uid="{00000000-0002-0000-0D00-000002000000}"/>
    <dataValidation type="decimal" allowBlank="1" showErrorMessage="1" errorTitle="Ошибка" error="Допускается ввод только действительных чисел!" sqref="AC22:AF22 P22" xr:uid="{00000000-0002-0000-0D00-000003000000}">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G22 AI22" xr:uid="{00000000-0002-0000-0D00-000004000000}"/>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05_11">
    <tabColor theme="0" tint="-0.249977111117893"/>
  </sheetPr>
  <dimension ref="A1:T69"/>
  <sheetViews>
    <sheetView showGridLines="0" topLeftCell="E1" zoomScaleNormal="100" workbookViewId="0">
      <selection activeCell="G89" sqref="G89"/>
    </sheetView>
  </sheetViews>
  <sheetFormatPr defaultColWidth="10.5703125" defaultRowHeight="14.25"/>
  <cols>
    <col min="1" max="1" width="3.7109375" style="320" hidden="1" customWidth="1"/>
    <col min="2" max="4" width="3.7109375" style="298" hidden="1" customWidth="1"/>
    <col min="5" max="5" width="3.7109375" style="87" customWidth="1"/>
    <col min="6" max="6" width="9.7109375" style="35" customWidth="1"/>
    <col min="7" max="7" width="37.7109375" style="35" customWidth="1"/>
    <col min="8" max="8" width="66.85546875" style="35" customWidth="1"/>
    <col min="9" max="9" width="115.7109375" style="35" customWidth="1"/>
    <col min="10" max="11" width="10.5703125" style="298"/>
    <col min="12" max="12" width="11.140625" style="298" customWidth="1"/>
    <col min="13" max="20" width="10.5703125" style="298"/>
    <col min="21" max="16384" width="10.5703125" style="35"/>
  </cols>
  <sheetData>
    <row r="1" spans="1:20" ht="3" customHeight="1">
      <c r="A1" s="320" t="s">
        <v>213</v>
      </c>
    </row>
    <row r="2" spans="1:20" ht="22.5">
      <c r="F2" s="750" t="s">
        <v>526</v>
      </c>
      <c r="G2" s="751"/>
      <c r="H2" s="752"/>
      <c r="I2" s="599"/>
    </row>
    <row r="3" spans="1:20" ht="3" customHeight="1"/>
    <row r="4" spans="1:20" s="255" customFormat="1" ht="11.25">
      <c r="A4" s="319"/>
      <c r="B4" s="319"/>
      <c r="C4" s="319"/>
      <c r="D4" s="319"/>
      <c r="F4" s="704" t="s">
        <v>480</v>
      </c>
      <c r="G4" s="704"/>
      <c r="H4" s="704"/>
      <c r="I4" s="753" t="s">
        <v>481</v>
      </c>
      <c r="J4" s="319"/>
      <c r="K4" s="319"/>
      <c r="L4" s="319"/>
      <c r="M4" s="319"/>
      <c r="N4" s="319"/>
      <c r="O4" s="319"/>
      <c r="P4" s="319"/>
      <c r="Q4" s="319"/>
      <c r="R4" s="319"/>
      <c r="S4" s="319"/>
      <c r="T4" s="319"/>
    </row>
    <row r="5" spans="1:20" s="255" customFormat="1" ht="11.25" customHeight="1">
      <c r="A5" s="319"/>
      <c r="B5" s="319"/>
      <c r="C5" s="319"/>
      <c r="D5" s="319"/>
      <c r="F5" s="458" t="s">
        <v>95</v>
      </c>
      <c r="G5" s="477" t="s">
        <v>483</v>
      </c>
      <c r="H5" s="457" t="s">
        <v>468</v>
      </c>
      <c r="I5" s="753"/>
      <c r="J5" s="319"/>
      <c r="K5" s="319"/>
      <c r="L5" s="319"/>
      <c r="M5" s="319"/>
      <c r="N5" s="319"/>
      <c r="O5" s="319"/>
      <c r="P5" s="319"/>
      <c r="Q5" s="319"/>
      <c r="R5" s="319"/>
      <c r="S5" s="319"/>
      <c r="T5" s="319"/>
    </row>
    <row r="6" spans="1:20" s="255" customFormat="1" ht="12" customHeight="1">
      <c r="A6" s="319"/>
      <c r="B6" s="319"/>
      <c r="C6" s="319"/>
      <c r="D6" s="319"/>
      <c r="F6" s="459" t="s">
        <v>96</v>
      </c>
      <c r="G6" s="461">
        <v>2</v>
      </c>
      <c r="H6" s="462">
        <v>3</v>
      </c>
      <c r="I6" s="460">
        <v>4</v>
      </c>
      <c r="J6" s="319">
        <v>4</v>
      </c>
      <c r="K6" s="319"/>
      <c r="L6" s="319"/>
      <c r="M6" s="319"/>
      <c r="N6" s="319"/>
      <c r="O6" s="319"/>
      <c r="P6" s="319"/>
      <c r="Q6" s="319"/>
      <c r="R6" s="319"/>
      <c r="S6" s="319"/>
      <c r="T6" s="319"/>
    </row>
    <row r="7" spans="1:20" s="255" customFormat="1" ht="18.75">
      <c r="A7" s="319"/>
      <c r="B7" s="319"/>
      <c r="C7" s="319"/>
      <c r="D7" s="319"/>
      <c r="F7" s="473">
        <v>1</v>
      </c>
      <c r="G7" s="560" t="s">
        <v>527</v>
      </c>
      <c r="H7" s="456" t="str">
        <f>IF(dateCh="","",dateCh)</f>
        <v>12.11.2021</v>
      </c>
      <c r="I7" s="286" t="s">
        <v>528</v>
      </c>
      <c r="J7" s="472"/>
      <c r="K7" s="319"/>
      <c r="L7" s="319"/>
      <c r="M7" s="319"/>
      <c r="N7" s="319"/>
      <c r="O7" s="319"/>
      <c r="P7" s="319"/>
      <c r="Q7" s="319"/>
      <c r="R7" s="319"/>
      <c r="S7" s="319"/>
      <c r="T7" s="319"/>
    </row>
    <row r="8" spans="1:20" s="255" customFormat="1" ht="45">
      <c r="A8" s="748">
        <v>1</v>
      </c>
      <c r="B8" s="319"/>
      <c r="C8" s="319"/>
      <c r="D8" s="319"/>
      <c r="F8" s="473" t="str">
        <f>"2." &amp;mergeValue(A8)</f>
        <v>2.1</v>
      </c>
      <c r="G8" s="560" t="s">
        <v>529</v>
      </c>
      <c r="H8" s="456" t="str">
        <f>IF('Перечень тарифов'!R21="","наименование отсутствует","" &amp; 'Перечень тарифов'!R21 &amp; "")</f>
        <v>наименование отсутствует</v>
      </c>
      <c r="I8" s="286" t="s">
        <v>624</v>
      </c>
      <c r="J8" s="472"/>
      <c r="K8" s="319"/>
      <c r="L8" s="319"/>
      <c r="M8" s="319"/>
      <c r="N8" s="319"/>
      <c r="O8" s="319"/>
      <c r="P8" s="319"/>
      <c r="Q8" s="319"/>
      <c r="R8" s="319"/>
      <c r="S8" s="319"/>
      <c r="T8" s="319"/>
    </row>
    <row r="9" spans="1:20" s="255" customFormat="1" ht="22.5">
      <c r="A9" s="748"/>
      <c r="B9" s="319"/>
      <c r="C9" s="319"/>
      <c r="D9" s="319"/>
      <c r="F9" s="473" t="str">
        <f>"3." &amp;mergeValue(A9)</f>
        <v>3.1</v>
      </c>
      <c r="G9" s="560" t="s">
        <v>530</v>
      </c>
      <c r="H9" s="456" t="str">
        <f>IF('Перечень тарифов'!F21="","наименование отсутствует","" &amp; 'Перечень тарифов'!F21 &amp; "")</f>
        <v>Водоотведение</v>
      </c>
      <c r="I9" s="286" t="s">
        <v>622</v>
      </c>
      <c r="J9" s="472"/>
      <c r="K9" s="319"/>
      <c r="L9" s="319"/>
      <c r="M9" s="319"/>
      <c r="N9" s="319"/>
      <c r="O9" s="319"/>
      <c r="P9" s="319"/>
      <c r="Q9" s="319"/>
      <c r="R9" s="319"/>
      <c r="S9" s="319"/>
      <c r="T9" s="319"/>
    </row>
    <row r="10" spans="1:20" s="255" customFormat="1" ht="22.5">
      <c r="A10" s="748"/>
      <c r="B10" s="319"/>
      <c r="C10" s="319"/>
      <c r="D10" s="319"/>
      <c r="F10" s="473" t="str">
        <f>"4."&amp;mergeValue(A10)</f>
        <v>4.1</v>
      </c>
      <c r="G10" s="560" t="s">
        <v>531</v>
      </c>
      <c r="H10" s="457" t="s">
        <v>484</v>
      </c>
      <c r="I10" s="286"/>
      <c r="J10" s="472"/>
      <c r="K10" s="319"/>
      <c r="L10" s="319"/>
      <c r="M10" s="319"/>
      <c r="N10" s="319"/>
      <c r="O10" s="319"/>
      <c r="P10" s="319"/>
      <c r="Q10" s="319"/>
      <c r="R10" s="319"/>
      <c r="S10" s="319"/>
      <c r="T10" s="319"/>
    </row>
    <row r="11" spans="1:20" s="255" customFormat="1" ht="18.75">
      <c r="A11" s="748"/>
      <c r="B11" s="748">
        <v>1</v>
      </c>
      <c r="C11" s="607"/>
      <c r="D11" s="607"/>
      <c r="F11" s="473" t="str">
        <f>"4."&amp;mergeValue(A11) &amp;"."&amp;mergeValue(B11)</f>
        <v>4.1.1</v>
      </c>
      <c r="G11" s="463" t="s">
        <v>626</v>
      </c>
      <c r="H11" s="456" t="str">
        <f>IF(region_name="","",region_name)</f>
        <v>Курская область</v>
      </c>
      <c r="I11" s="286" t="s">
        <v>534</v>
      </c>
      <c r="J11" s="472"/>
      <c r="K11" s="319"/>
      <c r="L11" s="319"/>
      <c r="M11" s="319"/>
      <c r="N11" s="319"/>
      <c r="O11" s="319"/>
      <c r="P11" s="319"/>
      <c r="Q11" s="319"/>
      <c r="R11" s="319"/>
      <c r="S11" s="319"/>
      <c r="T11" s="319"/>
    </row>
    <row r="12" spans="1:20" s="255" customFormat="1" ht="22.5">
      <c r="A12" s="748"/>
      <c r="B12" s="748"/>
      <c r="C12" s="748">
        <v>1</v>
      </c>
      <c r="D12" s="607"/>
      <c r="F12" s="473" t="str">
        <f>"4."&amp;mergeValue(A12) &amp;"."&amp;mergeValue(B12)&amp;"."&amp;mergeValue(C12)</f>
        <v>4.1.1.1</v>
      </c>
      <c r="G12" s="481" t="s">
        <v>532</v>
      </c>
      <c r="H12" s="456" t="str">
        <f>IF(Территории!H13="","","" &amp; Территории!H13 &amp; "")</f>
        <v>Курский муниципальный район</v>
      </c>
      <c r="I12" s="286" t="s">
        <v>535</v>
      </c>
      <c r="J12" s="472"/>
      <c r="K12" s="319"/>
      <c r="L12" s="319"/>
      <c r="M12" s="319"/>
      <c r="N12" s="319"/>
      <c r="O12" s="319"/>
      <c r="P12" s="319"/>
      <c r="Q12" s="319"/>
      <c r="R12" s="319"/>
      <c r="S12" s="319"/>
      <c r="T12" s="319"/>
    </row>
    <row r="13" spans="1:20" s="255" customFormat="1" ht="56.25">
      <c r="A13" s="748"/>
      <c r="B13" s="748"/>
      <c r="C13" s="748"/>
      <c r="D13" s="607">
        <v>1</v>
      </c>
      <c r="F13" s="473" t="str">
        <f>"4."&amp;mergeValue(A13) &amp;"."&amp;mergeValue(B13)&amp;"."&amp;mergeValue(C13)&amp;"."&amp;mergeValue(D13)</f>
        <v>4.1.1.1.1</v>
      </c>
      <c r="G13" s="563" t="s">
        <v>533</v>
      </c>
      <c r="H13" s="456" t="str">
        <f>IF(Территории!R14="","","" &amp; Территории!R14 &amp; "")</f>
        <v>Винниковский сельсовет (38620420)</v>
      </c>
      <c r="I13" s="649" t="s">
        <v>625</v>
      </c>
      <c r="J13" s="472"/>
      <c r="K13" s="319"/>
      <c r="L13" s="319"/>
      <c r="M13" s="319"/>
      <c r="N13" s="319"/>
      <c r="O13" s="319"/>
      <c r="P13" s="319"/>
      <c r="Q13" s="319"/>
      <c r="R13" s="319"/>
      <c r="S13" s="319"/>
      <c r="T13" s="319"/>
    </row>
    <row r="14" spans="1:20" s="255" customFormat="1" ht="45">
      <c r="A14" s="748">
        <v>2</v>
      </c>
      <c r="B14" s="319"/>
      <c r="C14" s="319"/>
      <c r="D14" s="319"/>
      <c r="F14" s="662" t="str">
        <f>"2." &amp;mergeValue(A14)</f>
        <v>2.2</v>
      </c>
      <c r="G14" s="560" t="s">
        <v>529</v>
      </c>
      <c r="H14" s="651" t="str">
        <f>IF('Перечень тарифов'!R23="","наименование отсутствует","" &amp; 'Перечень тарифов'!R23 &amp; "")</f>
        <v>наименование отсутствует</v>
      </c>
      <c r="I14" s="286" t="s">
        <v>624</v>
      </c>
      <c r="J14" s="472"/>
      <c r="K14" s="319"/>
      <c r="L14" s="319"/>
      <c r="M14" s="319"/>
      <c r="N14" s="319"/>
      <c r="O14" s="319"/>
      <c r="P14" s="319"/>
      <c r="Q14" s="319"/>
      <c r="R14" s="319"/>
      <c r="S14" s="319"/>
      <c r="T14" s="319"/>
    </row>
    <row r="15" spans="1:20" s="255" customFormat="1" ht="22.5">
      <c r="A15" s="748"/>
      <c r="B15" s="319"/>
      <c r="C15" s="319"/>
      <c r="D15" s="319"/>
      <c r="F15" s="662" t="str">
        <f>"3." &amp;mergeValue(A15)</f>
        <v>3.2</v>
      </c>
      <c r="G15" s="560" t="s">
        <v>530</v>
      </c>
      <c r="H15" s="651" t="str">
        <f>IF('Перечень тарифов'!F21="","наименование отсутствует","" &amp; 'Перечень тарифов'!F21 &amp; "")</f>
        <v>Водоотведение</v>
      </c>
      <c r="I15" s="286" t="s">
        <v>622</v>
      </c>
      <c r="J15" s="472"/>
      <c r="K15" s="319"/>
      <c r="L15" s="319"/>
      <c r="M15" s="319"/>
      <c r="N15" s="319"/>
      <c r="O15" s="319"/>
      <c r="P15" s="319"/>
      <c r="Q15" s="319"/>
      <c r="R15" s="319"/>
      <c r="S15" s="319"/>
      <c r="T15" s="319"/>
    </row>
    <row r="16" spans="1:20" s="255" customFormat="1" ht="22.5">
      <c r="A16" s="748"/>
      <c r="B16" s="319"/>
      <c r="C16" s="319"/>
      <c r="D16" s="319"/>
      <c r="F16" s="662" t="str">
        <f>"4."&amp;mergeValue(A16)</f>
        <v>4.2</v>
      </c>
      <c r="G16" s="560" t="s">
        <v>531</v>
      </c>
      <c r="H16" s="659" t="s">
        <v>484</v>
      </c>
      <c r="I16" s="286"/>
      <c r="J16" s="472"/>
      <c r="K16" s="319"/>
      <c r="L16" s="319"/>
      <c r="M16" s="319"/>
      <c r="N16" s="319"/>
      <c r="O16" s="319"/>
      <c r="P16" s="319"/>
      <c r="Q16" s="319"/>
      <c r="R16" s="319"/>
      <c r="S16" s="319"/>
      <c r="T16" s="319"/>
    </row>
    <row r="17" spans="1:20" s="255" customFormat="1" ht="18.75">
      <c r="A17" s="748"/>
      <c r="B17" s="748">
        <v>1</v>
      </c>
      <c r="C17" s="648"/>
      <c r="D17" s="648"/>
      <c r="F17" s="662" t="str">
        <f>"4."&amp;mergeValue(A17) &amp;"."&amp;mergeValue(B17)</f>
        <v>4.2.1</v>
      </c>
      <c r="G17" s="463" t="s">
        <v>626</v>
      </c>
      <c r="H17" s="651" t="str">
        <f>IF(region_name="","",region_name)</f>
        <v>Курская область</v>
      </c>
      <c r="I17" s="286" t="s">
        <v>534</v>
      </c>
      <c r="J17" s="472"/>
      <c r="K17" s="319"/>
      <c r="L17" s="319"/>
      <c r="M17" s="319"/>
      <c r="N17" s="319"/>
      <c r="O17" s="319"/>
      <c r="P17" s="319"/>
      <c r="Q17" s="319"/>
      <c r="R17" s="319"/>
      <c r="S17" s="319"/>
      <c r="T17" s="319"/>
    </row>
    <row r="18" spans="1:20" s="255" customFormat="1" ht="22.5">
      <c r="A18" s="748"/>
      <c r="B18" s="748"/>
      <c r="C18" s="748">
        <v>1</v>
      </c>
      <c r="D18" s="648"/>
      <c r="F18" s="662" t="str">
        <f>"4."&amp;mergeValue(A18) &amp;"."&amp;mergeValue(B18)&amp;"."&amp;mergeValue(C18)</f>
        <v>4.2.1.1</v>
      </c>
      <c r="G18" s="481" t="s">
        <v>532</v>
      </c>
      <c r="H18" s="651" t="str">
        <f>IF(Территории!H16="","","" &amp; Территории!H16 &amp; "")</f>
        <v>Курский муниципальный район</v>
      </c>
      <c r="I18" s="286" t="s">
        <v>535</v>
      </c>
      <c r="J18" s="472"/>
      <c r="K18" s="319"/>
      <c r="L18" s="319"/>
      <c r="M18" s="319"/>
      <c r="N18" s="319"/>
      <c r="O18" s="319"/>
      <c r="P18" s="319"/>
      <c r="Q18" s="319"/>
      <c r="R18" s="319"/>
      <c r="S18" s="319"/>
      <c r="T18" s="319"/>
    </row>
    <row r="19" spans="1:20" s="255" customFormat="1" ht="56.25">
      <c r="A19" s="748"/>
      <c r="B19" s="748"/>
      <c r="C19" s="748"/>
      <c r="D19" s="648">
        <v>1</v>
      </c>
      <c r="F19" s="662" t="str">
        <f>"4."&amp;mergeValue(A19) &amp;"."&amp;mergeValue(B19)&amp;"."&amp;mergeValue(C19)&amp;"."&amp;mergeValue(D19)</f>
        <v>4.2.1.1.1</v>
      </c>
      <c r="G19" s="563" t="s">
        <v>533</v>
      </c>
      <c r="H19" s="651" t="str">
        <f>IF(Территории!R17="","","" &amp; Территории!R17 &amp; "")</f>
        <v>Ворошневский сельсовет (38620424)</v>
      </c>
      <c r="I19" s="649" t="s">
        <v>625</v>
      </c>
      <c r="J19" s="472"/>
      <c r="K19" s="319"/>
      <c r="L19" s="319"/>
      <c r="M19" s="319"/>
      <c r="N19" s="319"/>
      <c r="O19" s="319"/>
      <c r="P19" s="319"/>
      <c r="Q19" s="319"/>
      <c r="R19" s="319"/>
      <c r="S19" s="319"/>
      <c r="T19" s="319"/>
    </row>
    <row r="20" spans="1:20" s="255" customFormat="1" ht="45">
      <c r="A20" s="748">
        <v>3</v>
      </c>
      <c r="B20" s="319"/>
      <c r="C20" s="319"/>
      <c r="D20" s="319"/>
      <c r="F20" s="662" t="str">
        <f>"2." &amp;mergeValue(A20)</f>
        <v>2.3</v>
      </c>
      <c r="G20" s="560" t="s">
        <v>529</v>
      </c>
      <c r="H20" s="651" t="str">
        <f>IF('Перечень тарифов'!R25="","наименование отсутствует","" &amp; 'Перечень тарифов'!R25 &amp; "")</f>
        <v>наименование отсутствует</v>
      </c>
      <c r="I20" s="286" t="s">
        <v>624</v>
      </c>
      <c r="J20" s="472"/>
      <c r="K20" s="319"/>
      <c r="L20" s="319"/>
      <c r="M20" s="319"/>
      <c r="N20" s="319"/>
      <c r="O20" s="319"/>
      <c r="P20" s="319"/>
      <c r="Q20" s="319"/>
      <c r="R20" s="319"/>
      <c r="S20" s="319"/>
      <c r="T20" s="319"/>
    </row>
    <row r="21" spans="1:20" s="255" customFormat="1" ht="22.5">
      <c r="A21" s="748"/>
      <c r="B21" s="319"/>
      <c r="C21" s="319"/>
      <c r="D21" s="319"/>
      <c r="F21" s="662" t="str">
        <f>"3." &amp;mergeValue(A21)</f>
        <v>3.3</v>
      </c>
      <c r="G21" s="560" t="s">
        <v>530</v>
      </c>
      <c r="H21" s="651" t="str">
        <f>IF('Перечень тарифов'!F21="","наименование отсутствует","" &amp; 'Перечень тарифов'!F21 &amp; "")</f>
        <v>Водоотведение</v>
      </c>
      <c r="I21" s="286" t="s">
        <v>622</v>
      </c>
      <c r="J21" s="472"/>
      <c r="K21" s="319"/>
      <c r="L21" s="319"/>
      <c r="M21" s="319"/>
      <c r="N21" s="319"/>
      <c r="O21" s="319"/>
      <c r="P21" s="319"/>
      <c r="Q21" s="319"/>
      <c r="R21" s="319"/>
      <c r="S21" s="319"/>
      <c r="T21" s="319"/>
    </row>
    <row r="22" spans="1:20" s="255" customFormat="1" ht="22.5">
      <c r="A22" s="748"/>
      <c r="B22" s="319"/>
      <c r="C22" s="319"/>
      <c r="D22" s="319"/>
      <c r="F22" s="662" t="str">
        <f>"4."&amp;mergeValue(A22)</f>
        <v>4.3</v>
      </c>
      <c r="G22" s="560" t="s">
        <v>531</v>
      </c>
      <c r="H22" s="659" t="s">
        <v>484</v>
      </c>
      <c r="I22" s="286"/>
      <c r="J22" s="472"/>
      <c r="K22" s="319"/>
      <c r="L22" s="319"/>
      <c r="M22" s="319"/>
      <c r="N22" s="319"/>
      <c r="O22" s="319"/>
      <c r="P22" s="319"/>
      <c r="Q22" s="319"/>
      <c r="R22" s="319"/>
      <c r="S22" s="319"/>
      <c r="T22" s="319"/>
    </row>
    <row r="23" spans="1:20" s="255" customFormat="1" ht="18.75">
      <c r="A23" s="748"/>
      <c r="B23" s="748">
        <v>1</v>
      </c>
      <c r="C23" s="648"/>
      <c r="D23" s="648"/>
      <c r="F23" s="662" t="str">
        <f>"4."&amp;mergeValue(A23) &amp;"."&amp;mergeValue(B23)</f>
        <v>4.3.1</v>
      </c>
      <c r="G23" s="463" t="s">
        <v>626</v>
      </c>
      <c r="H23" s="651" t="str">
        <f>IF(region_name="","",region_name)</f>
        <v>Курская область</v>
      </c>
      <c r="I23" s="286" t="s">
        <v>534</v>
      </c>
      <c r="J23" s="472"/>
      <c r="K23" s="319"/>
      <c r="L23" s="319"/>
      <c r="M23" s="319"/>
      <c r="N23" s="319"/>
      <c r="O23" s="319"/>
      <c r="P23" s="319"/>
      <c r="Q23" s="319"/>
      <c r="R23" s="319"/>
      <c r="S23" s="319"/>
      <c r="T23" s="319"/>
    </row>
    <row r="24" spans="1:20" s="255" customFormat="1" ht="22.5">
      <c r="A24" s="748"/>
      <c r="B24" s="748"/>
      <c r="C24" s="748">
        <v>1</v>
      </c>
      <c r="D24" s="648"/>
      <c r="F24" s="662" t="str">
        <f>"4."&amp;mergeValue(A24) &amp;"."&amp;mergeValue(B24)&amp;"."&amp;mergeValue(C24)</f>
        <v>4.3.1.1</v>
      </c>
      <c r="G24" s="481" t="s">
        <v>532</v>
      </c>
      <c r="H24" s="651" t="str">
        <f>IF(Территории!H19="","","" &amp; Территории!H19 &amp; "")</f>
        <v>Курский муниципальный район</v>
      </c>
      <c r="I24" s="286" t="s">
        <v>535</v>
      </c>
      <c r="J24" s="472"/>
      <c r="K24" s="319"/>
      <c r="L24" s="319"/>
      <c r="M24" s="319"/>
      <c r="N24" s="319"/>
      <c r="O24" s="319"/>
      <c r="P24" s="319"/>
      <c r="Q24" s="319"/>
      <c r="R24" s="319"/>
      <c r="S24" s="319"/>
      <c r="T24" s="319"/>
    </row>
    <row r="25" spans="1:20" s="255" customFormat="1" ht="56.25">
      <c r="A25" s="748"/>
      <c r="B25" s="748"/>
      <c r="C25" s="748"/>
      <c r="D25" s="648">
        <v>1</v>
      </c>
      <c r="F25" s="662" t="str">
        <f>"4."&amp;mergeValue(A25) &amp;"."&amp;mergeValue(B25)&amp;"."&amp;mergeValue(C25)&amp;"."&amp;mergeValue(D25)</f>
        <v>4.3.1.1.1</v>
      </c>
      <c r="G25" s="563" t="s">
        <v>533</v>
      </c>
      <c r="H25" s="651" t="str">
        <f>IF(Территории!R20="","","" &amp; Территории!R20 &amp; "")</f>
        <v>Камышинский сельсовет (38620426)</v>
      </c>
      <c r="I25" s="649" t="s">
        <v>625</v>
      </c>
      <c r="J25" s="472"/>
      <c r="K25" s="319"/>
      <c r="L25" s="319"/>
      <c r="M25" s="319"/>
      <c r="N25" s="319"/>
      <c r="O25" s="319"/>
      <c r="P25" s="319"/>
      <c r="Q25" s="319"/>
      <c r="R25" s="319"/>
      <c r="S25" s="319"/>
      <c r="T25" s="319"/>
    </row>
    <row r="26" spans="1:20" s="255" customFormat="1" ht="45">
      <c r="A26" s="748">
        <v>4</v>
      </c>
      <c r="B26" s="319"/>
      <c r="C26" s="319"/>
      <c r="D26" s="319"/>
      <c r="F26" s="662" t="str">
        <f>"2." &amp;mergeValue(A26)</f>
        <v>2.4</v>
      </c>
      <c r="G26" s="560" t="s">
        <v>529</v>
      </c>
      <c r="H26" s="651" t="str">
        <f>IF('Перечень тарифов'!R27="","наименование отсутствует","" &amp; 'Перечень тарифов'!R27 &amp; "")</f>
        <v>наименование отсутствует</v>
      </c>
      <c r="I26" s="286" t="s">
        <v>624</v>
      </c>
      <c r="J26" s="472"/>
      <c r="K26" s="319"/>
      <c r="L26" s="319"/>
      <c r="M26" s="319"/>
      <c r="N26" s="319"/>
      <c r="O26" s="319"/>
      <c r="P26" s="319"/>
      <c r="Q26" s="319"/>
      <c r="R26" s="319"/>
      <c r="S26" s="319"/>
      <c r="T26" s="319"/>
    </row>
    <row r="27" spans="1:20" s="255" customFormat="1" ht="22.5">
      <c r="A27" s="748"/>
      <c r="B27" s="319"/>
      <c r="C27" s="319"/>
      <c r="D27" s="319"/>
      <c r="F27" s="662" t="str">
        <f>"3." &amp;mergeValue(A27)</f>
        <v>3.4</v>
      </c>
      <c r="G27" s="560" t="s">
        <v>530</v>
      </c>
      <c r="H27" s="651" t="str">
        <f>IF('Перечень тарифов'!F21="","наименование отсутствует","" &amp; 'Перечень тарифов'!F21 &amp; "")</f>
        <v>Водоотведение</v>
      </c>
      <c r="I27" s="286" t="s">
        <v>622</v>
      </c>
      <c r="J27" s="472"/>
      <c r="K27" s="319"/>
      <c r="L27" s="319"/>
      <c r="M27" s="319"/>
      <c r="N27" s="319"/>
      <c r="O27" s="319"/>
      <c r="P27" s="319"/>
      <c r="Q27" s="319"/>
      <c r="R27" s="319"/>
      <c r="S27" s="319"/>
      <c r="T27" s="319"/>
    </row>
    <row r="28" spans="1:20" s="255" customFormat="1" ht="22.5">
      <c r="A28" s="748"/>
      <c r="B28" s="319"/>
      <c r="C28" s="319"/>
      <c r="D28" s="319"/>
      <c r="F28" s="662" t="str">
        <f>"4."&amp;mergeValue(A28)</f>
        <v>4.4</v>
      </c>
      <c r="G28" s="560" t="s">
        <v>531</v>
      </c>
      <c r="H28" s="659" t="s">
        <v>484</v>
      </c>
      <c r="I28" s="286"/>
      <c r="J28" s="472"/>
      <c r="K28" s="319"/>
      <c r="L28" s="319"/>
      <c r="M28" s="319"/>
      <c r="N28" s="319"/>
      <c r="O28" s="319"/>
      <c r="P28" s="319"/>
      <c r="Q28" s="319"/>
      <c r="R28" s="319"/>
      <c r="S28" s="319"/>
      <c r="T28" s="319"/>
    </row>
    <row r="29" spans="1:20" s="255" customFormat="1" ht="18.75">
      <c r="A29" s="748"/>
      <c r="B29" s="748">
        <v>1</v>
      </c>
      <c r="C29" s="648"/>
      <c r="D29" s="648"/>
      <c r="F29" s="662" t="str">
        <f>"4."&amp;mergeValue(A29) &amp;"."&amp;mergeValue(B29)</f>
        <v>4.4.1</v>
      </c>
      <c r="G29" s="463" t="s">
        <v>626</v>
      </c>
      <c r="H29" s="651" t="str">
        <f>IF(region_name="","",region_name)</f>
        <v>Курская область</v>
      </c>
      <c r="I29" s="286" t="s">
        <v>534</v>
      </c>
      <c r="J29" s="472"/>
      <c r="K29" s="319"/>
      <c r="L29" s="319"/>
      <c r="M29" s="319"/>
      <c r="N29" s="319"/>
      <c r="O29" s="319"/>
      <c r="P29" s="319"/>
      <c r="Q29" s="319"/>
      <c r="R29" s="319"/>
      <c r="S29" s="319"/>
      <c r="T29" s="319"/>
    </row>
    <row r="30" spans="1:20" s="255" customFormat="1" ht="22.5">
      <c r="A30" s="748"/>
      <c r="B30" s="748"/>
      <c r="C30" s="748">
        <v>1</v>
      </c>
      <c r="D30" s="648"/>
      <c r="F30" s="662" t="str">
        <f>"4."&amp;mergeValue(A30) &amp;"."&amp;mergeValue(B30)&amp;"."&amp;mergeValue(C30)</f>
        <v>4.4.1.1</v>
      </c>
      <c r="G30" s="481" t="s">
        <v>532</v>
      </c>
      <c r="H30" s="651" t="str">
        <f>IF(Территории!H22="","","" &amp; Территории!H22 &amp; "")</f>
        <v>Курский муниципальный район</v>
      </c>
      <c r="I30" s="286" t="s">
        <v>535</v>
      </c>
      <c r="J30" s="472"/>
      <c r="K30" s="319"/>
      <c r="L30" s="319"/>
      <c r="M30" s="319"/>
      <c r="N30" s="319"/>
      <c r="O30" s="319"/>
      <c r="P30" s="319"/>
      <c r="Q30" s="319"/>
      <c r="R30" s="319"/>
      <c r="S30" s="319"/>
      <c r="T30" s="319"/>
    </row>
    <row r="31" spans="1:20" s="255" customFormat="1" ht="56.25">
      <c r="A31" s="748"/>
      <c r="B31" s="748"/>
      <c r="C31" s="748"/>
      <c r="D31" s="648">
        <v>1</v>
      </c>
      <c r="F31" s="662" t="str">
        <f>"4."&amp;mergeValue(A31) &amp;"."&amp;mergeValue(B31)&amp;"."&amp;mergeValue(C31)&amp;"."&amp;mergeValue(D31)</f>
        <v>4.4.1.1.1</v>
      </c>
      <c r="G31" s="563" t="s">
        <v>533</v>
      </c>
      <c r="H31" s="651" t="str">
        <f>IF(Территории!R23="","","" &amp; Территории!R23 &amp; "")</f>
        <v>Клюквинский сельсовет (38620428)</v>
      </c>
      <c r="I31" s="649" t="s">
        <v>625</v>
      </c>
      <c r="J31" s="472"/>
      <c r="K31" s="319"/>
      <c r="L31" s="319"/>
      <c r="M31" s="319"/>
      <c r="N31" s="319"/>
      <c r="O31" s="319"/>
      <c r="P31" s="319"/>
      <c r="Q31" s="319"/>
      <c r="R31" s="319"/>
      <c r="S31" s="319"/>
      <c r="T31" s="319"/>
    </row>
    <row r="32" spans="1:20" s="255" customFormat="1" ht="45">
      <c r="A32" s="748">
        <v>5</v>
      </c>
      <c r="B32" s="319"/>
      <c r="C32" s="319"/>
      <c r="D32" s="319"/>
      <c r="F32" s="662" t="str">
        <f>"2." &amp;mergeValue(A32)</f>
        <v>2.5</v>
      </c>
      <c r="G32" s="560" t="s">
        <v>529</v>
      </c>
      <c r="H32" s="651" t="str">
        <f>IF('Перечень тарифов'!R29="","наименование отсутствует","" &amp; 'Перечень тарифов'!R29 &amp; "")</f>
        <v>наименование отсутствует</v>
      </c>
      <c r="I32" s="286" t="s">
        <v>624</v>
      </c>
      <c r="J32" s="472"/>
      <c r="K32" s="319"/>
      <c r="L32" s="319"/>
      <c r="M32" s="319"/>
      <c r="N32" s="319"/>
      <c r="O32" s="319"/>
      <c r="P32" s="319"/>
      <c r="Q32" s="319"/>
      <c r="R32" s="319"/>
      <c r="S32" s="319"/>
      <c r="T32" s="319"/>
    </row>
    <row r="33" spans="1:20" s="255" customFormat="1" ht="22.5">
      <c r="A33" s="748"/>
      <c r="B33" s="319"/>
      <c r="C33" s="319"/>
      <c r="D33" s="319"/>
      <c r="F33" s="662" t="str">
        <f>"3." &amp;mergeValue(A33)</f>
        <v>3.5</v>
      </c>
      <c r="G33" s="560" t="s">
        <v>530</v>
      </c>
      <c r="H33" s="651" t="str">
        <f>IF('Перечень тарифов'!F21="","наименование отсутствует","" &amp; 'Перечень тарифов'!F21 &amp; "")</f>
        <v>Водоотведение</v>
      </c>
      <c r="I33" s="286" t="s">
        <v>622</v>
      </c>
      <c r="J33" s="472"/>
      <c r="K33" s="319"/>
      <c r="L33" s="319"/>
      <c r="M33" s="319"/>
      <c r="N33" s="319"/>
      <c r="O33" s="319"/>
      <c r="P33" s="319"/>
      <c r="Q33" s="319"/>
      <c r="R33" s="319"/>
      <c r="S33" s="319"/>
      <c r="T33" s="319"/>
    </row>
    <row r="34" spans="1:20" s="255" customFormat="1" ht="22.5">
      <c r="A34" s="748"/>
      <c r="B34" s="319"/>
      <c r="C34" s="319"/>
      <c r="D34" s="319"/>
      <c r="F34" s="662" t="str">
        <f>"4."&amp;mergeValue(A34)</f>
        <v>4.5</v>
      </c>
      <c r="G34" s="560" t="s">
        <v>531</v>
      </c>
      <c r="H34" s="659" t="s">
        <v>484</v>
      </c>
      <c r="I34" s="286"/>
      <c r="J34" s="472"/>
      <c r="K34" s="319"/>
      <c r="L34" s="319"/>
      <c r="M34" s="319"/>
      <c r="N34" s="319"/>
      <c r="O34" s="319"/>
      <c r="P34" s="319"/>
      <c r="Q34" s="319"/>
      <c r="R34" s="319"/>
      <c r="S34" s="319"/>
      <c r="T34" s="319"/>
    </row>
    <row r="35" spans="1:20" s="255" customFormat="1" ht="18.75">
      <c r="A35" s="748"/>
      <c r="B35" s="748">
        <v>1</v>
      </c>
      <c r="C35" s="648"/>
      <c r="D35" s="648"/>
      <c r="F35" s="662" t="str">
        <f>"4."&amp;mergeValue(A35) &amp;"."&amp;mergeValue(B35)</f>
        <v>4.5.1</v>
      </c>
      <c r="G35" s="463" t="s">
        <v>626</v>
      </c>
      <c r="H35" s="651" t="str">
        <f>IF(region_name="","",region_name)</f>
        <v>Курская область</v>
      </c>
      <c r="I35" s="286" t="s">
        <v>534</v>
      </c>
      <c r="J35" s="472"/>
      <c r="K35" s="319"/>
      <c r="L35" s="319"/>
      <c r="M35" s="319"/>
      <c r="N35" s="319"/>
      <c r="O35" s="319"/>
      <c r="P35" s="319"/>
      <c r="Q35" s="319"/>
      <c r="R35" s="319"/>
      <c r="S35" s="319"/>
      <c r="T35" s="319"/>
    </row>
    <row r="36" spans="1:20" s="255" customFormat="1" ht="22.5">
      <c r="A36" s="748"/>
      <c r="B36" s="748"/>
      <c r="C36" s="748">
        <v>1</v>
      </c>
      <c r="D36" s="648"/>
      <c r="F36" s="662" t="str">
        <f>"4."&amp;mergeValue(A36) &amp;"."&amp;mergeValue(B36)&amp;"."&amp;mergeValue(C36)</f>
        <v>4.5.1.1</v>
      </c>
      <c r="G36" s="481" t="s">
        <v>532</v>
      </c>
      <c r="H36" s="651" t="str">
        <f>IF(Территории!H25="","","" &amp; Территории!H25 &amp; "")</f>
        <v>Курский муниципальный район</v>
      </c>
      <c r="I36" s="286" t="s">
        <v>535</v>
      </c>
      <c r="J36" s="472"/>
      <c r="K36" s="319"/>
      <c r="L36" s="319"/>
      <c r="M36" s="319"/>
      <c r="N36" s="319"/>
      <c r="O36" s="319"/>
      <c r="P36" s="319"/>
      <c r="Q36" s="319"/>
      <c r="R36" s="319"/>
      <c r="S36" s="319"/>
      <c r="T36" s="319"/>
    </row>
    <row r="37" spans="1:20" s="255" customFormat="1" ht="56.25">
      <c r="A37" s="748"/>
      <c r="B37" s="748"/>
      <c r="C37" s="748"/>
      <c r="D37" s="648">
        <v>1</v>
      </c>
      <c r="F37" s="662" t="str">
        <f>"4."&amp;mergeValue(A37) &amp;"."&amp;mergeValue(B37)&amp;"."&amp;mergeValue(C37)&amp;"."&amp;mergeValue(D37)</f>
        <v>4.5.1.1.1</v>
      </c>
      <c r="G37" s="563" t="s">
        <v>533</v>
      </c>
      <c r="H37" s="651" t="str">
        <f>IF(Территории!R26="","","" &amp; Территории!R26 &amp; "")</f>
        <v>Лебяженский сельсовет (38620432)</v>
      </c>
      <c r="I37" s="649" t="s">
        <v>625</v>
      </c>
      <c r="J37" s="472"/>
      <c r="K37" s="319"/>
      <c r="L37" s="319"/>
      <c r="M37" s="319"/>
      <c r="N37" s="319"/>
      <c r="O37" s="319"/>
      <c r="P37" s="319"/>
      <c r="Q37" s="319"/>
      <c r="R37" s="319"/>
      <c r="S37" s="319"/>
      <c r="T37" s="319"/>
    </row>
    <row r="38" spans="1:20" s="255" customFormat="1" ht="45">
      <c r="A38" s="748">
        <v>6</v>
      </c>
      <c r="B38" s="319"/>
      <c r="C38" s="319"/>
      <c r="D38" s="319"/>
      <c r="F38" s="662" t="str">
        <f>"2." &amp;mergeValue(A38)</f>
        <v>2.6</v>
      </c>
      <c r="G38" s="560" t="s">
        <v>529</v>
      </c>
      <c r="H38" s="651" t="str">
        <f>IF('Перечень тарифов'!R31="","наименование отсутствует","" &amp; 'Перечень тарифов'!R31 &amp; "")</f>
        <v>п. Касиновский</v>
      </c>
      <c r="I38" s="286" t="s">
        <v>624</v>
      </c>
      <c r="J38" s="472"/>
      <c r="K38" s="319"/>
      <c r="L38" s="319"/>
      <c r="M38" s="319"/>
      <c r="N38" s="319"/>
      <c r="O38" s="319"/>
      <c r="P38" s="319"/>
      <c r="Q38" s="319"/>
      <c r="R38" s="319"/>
      <c r="S38" s="319"/>
      <c r="T38" s="319"/>
    </row>
    <row r="39" spans="1:20" s="255" customFormat="1" ht="22.5">
      <c r="A39" s="748"/>
      <c r="B39" s="319"/>
      <c r="C39" s="319"/>
      <c r="D39" s="319"/>
      <c r="F39" s="662" t="str">
        <f>"3." &amp;mergeValue(A39)</f>
        <v>3.6</v>
      </c>
      <c r="G39" s="560" t="s">
        <v>530</v>
      </c>
      <c r="H39" s="651" t="str">
        <f>IF('Перечень тарифов'!F21="","наименование отсутствует","" &amp; 'Перечень тарифов'!F21 &amp; "")</f>
        <v>Водоотведение</v>
      </c>
      <c r="I39" s="286" t="s">
        <v>622</v>
      </c>
      <c r="J39" s="472"/>
      <c r="K39" s="319"/>
      <c r="L39" s="319"/>
      <c r="M39" s="319"/>
      <c r="N39" s="319"/>
      <c r="O39" s="319"/>
      <c r="P39" s="319"/>
      <c r="Q39" s="319"/>
      <c r="R39" s="319"/>
      <c r="S39" s="319"/>
      <c r="T39" s="319"/>
    </row>
    <row r="40" spans="1:20" s="255" customFormat="1" ht="22.5">
      <c r="A40" s="748"/>
      <c r="B40" s="319"/>
      <c r="C40" s="319"/>
      <c r="D40" s="319"/>
      <c r="F40" s="662" t="str">
        <f>"4."&amp;mergeValue(A40)</f>
        <v>4.6</v>
      </c>
      <c r="G40" s="560" t="s">
        <v>531</v>
      </c>
      <c r="H40" s="659" t="s">
        <v>484</v>
      </c>
      <c r="I40" s="286"/>
      <c r="J40" s="472"/>
      <c r="K40" s="319"/>
      <c r="L40" s="319"/>
      <c r="M40" s="319"/>
      <c r="N40" s="319"/>
      <c r="O40" s="319"/>
      <c r="P40" s="319"/>
      <c r="Q40" s="319"/>
      <c r="R40" s="319"/>
      <c r="S40" s="319"/>
      <c r="T40" s="319"/>
    </row>
    <row r="41" spans="1:20" s="255" customFormat="1" ht="18.75">
      <c r="A41" s="748"/>
      <c r="B41" s="748">
        <v>1</v>
      </c>
      <c r="C41" s="648"/>
      <c r="D41" s="648"/>
      <c r="F41" s="662" t="str">
        <f>"4."&amp;mergeValue(A41) &amp;"."&amp;mergeValue(B41)</f>
        <v>4.6.1</v>
      </c>
      <c r="G41" s="463" t="s">
        <v>626</v>
      </c>
      <c r="H41" s="651" t="str">
        <f>IF(region_name="","",region_name)</f>
        <v>Курская область</v>
      </c>
      <c r="I41" s="286" t="s">
        <v>534</v>
      </c>
      <c r="J41" s="472"/>
      <c r="K41" s="319"/>
      <c r="L41" s="319"/>
      <c r="M41" s="319"/>
      <c r="N41" s="319"/>
      <c r="O41" s="319"/>
      <c r="P41" s="319"/>
      <c r="Q41" s="319"/>
      <c r="R41" s="319"/>
      <c r="S41" s="319"/>
      <c r="T41" s="319"/>
    </row>
    <row r="42" spans="1:20" s="255" customFormat="1" ht="22.5">
      <c r="A42" s="748"/>
      <c r="B42" s="748"/>
      <c r="C42" s="748">
        <v>1</v>
      </c>
      <c r="D42" s="648"/>
      <c r="F42" s="662" t="str">
        <f>"4."&amp;mergeValue(A42) &amp;"."&amp;mergeValue(B42)&amp;"."&amp;mergeValue(C42)</f>
        <v>4.6.1.1</v>
      </c>
      <c r="G42" s="481" t="s">
        <v>532</v>
      </c>
      <c r="H42" s="651" t="str">
        <f>IF(Территории!H28="","","" &amp; Территории!H28 &amp; "")</f>
        <v>Курский муниципальный район</v>
      </c>
      <c r="I42" s="286" t="s">
        <v>535</v>
      </c>
      <c r="J42" s="472"/>
      <c r="K42" s="319"/>
      <c r="L42" s="319"/>
      <c r="M42" s="319"/>
      <c r="N42" s="319"/>
      <c r="O42" s="319"/>
      <c r="P42" s="319"/>
      <c r="Q42" s="319"/>
      <c r="R42" s="319"/>
      <c r="S42" s="319"/>
      <c r="T42" s="319"/>
    </row>
    <row r="43" spans="1:20" s="255" customFormat="1" ht="56.25">
      <c r="A43" s="748"/>
      <c r="B43" s="748"/>
      <c r="C43" s="748"/>
      <c r="D43" s="648">
        <v>1</v>
      </c>
      <c r="F43" s="662" t="str">
        <f>"4."&amp;mergeValue(A43) &amp;"."&amp;mergeValue(B43)&amp;"."&amp;mergeValue(C43)&amp;"."&amp;mergeValue(D43)</f>
        <v>4.6.1.1.1</v>
      </c>
      <c r="G43" s="563" t="s">
        <v>533</v>
      </c>
      <c r="H43" s="651" t="str">
        <f>IF(Территории!R29="","","" &amp; Территории!R29 &amp; "")</f>
        <v>Нижнемедведицкий сельсовет (38620448)</v>
      </c>
      <c r="I43" s="649" t="s">
        <v>625</v>
      </c>
      <c r="J43" s="472"/>
      <c r="K43" s="319"/>
      <c r="L43" s="319"/>
      <c r="M43" s="319"/>
      <c r="N43" s="319"/>
      <c r="O43" s="319"/>
      <c r="P43" s="319"/>
      <c r="Q43" s="319"/>
      <c r="R43" s="319"/>
      <c r="S43" s="319"/>
      <c r="T43" s="319"/>
    </row>
    <row r="44" spans="1:20" s="255" customFormat="1" ht="45">
      <c r="A44" s="748">
        <v>7</v>
      </c>
      <c r="B44" s="319"/>
      <c r="C44" s="319"/>
      <c r="D44" s="319"/>
      <c r="F44" s="662" t="str">
        <f>"2." &amp;mergeValue(A44)</f>
        <v>2.7</v>
      </c>
      <c r="G44" s="560" t="s">
        <v>529</v>
      </c>
      <c r="H44" s="651" t="str">
        <f>IF('Перечень тарифов'!R32="","наименование отсутствует","" &amp; 'Перечень тарифов'!R32 &amp; "")</f>
        <v>д. Татаренково</v>
      </c>
      <c r="I44" s="286" t="s">
        <v>624</v>
      </c>
      <c r="J44" s="472"/>
      <c r="K44" s="319"/>
      <c r="L44" s="319"/>
      <c r="M44" s="319"/>
      <c r="N44" s="319"/>
      <c r="O44" s="319"/>
      <c r="P44" s="319"/>
      <c r="Q44" s="319"/>
      <c r="R44" s="319"/>
      <c r="S44" s="319"/>
      <c r="T44" s="319"/>
    </row>
    <row r="45" spans="1:20" s="255" customFormat="1" ht="22.5">
      <c r="A45" s="748"/>
      <c r="B45" s="319"/>
      <c r="C45" s="319"/>
      <c r="D45" s="319"/>
      <c r="F45" s="662" t="str">
        <f>"3." &amp;mergeValue(A45)</f>
        <v>3.7</v>
      </c>
      <c r="G45" s="560" t="s">
        <v>530</v>
      </c>
      <c r="H45" s="651" t="str">
        <f>IF('Перечень тарифов'!F21="","наименование отсутствует","" &amp; 'Перечень тарифов'!F21 &amp; "")</f>
        <v>Водоотведение</v>
      </c>
      <c r="I45" s="286" t="s">
        <v>622</v>
      </c>
      <c r="J45" s="472"/>
      <c r="K45" s="319"/>
      <c r="L45" s="319"/>
      <c r="M45" s="319"/>
      <c r="N45" s="319"/>
      <c r="O45" s="319"/>
      <c r="P45" s="319"/>
      <c r="Q45" s="319"/>
      <c r="R45" s="319"/>
      <c r="S45" s="319"/>
      <c r="T45" s="319"/>
    </row>
    <row r="46" spans="1:20" s="255" customFormat="1" ht="22.5">
      <c r="A46" s="748"/>
      <c r="B46" s="319"/>
      <c r="C46" s="319"/>
      <c r="D46" s="319"/>
      <c r="F46" s="662" t="str">
        <f>"4."&amp;mergeValue(A46)</f>
        <v>4.7</v>
      </c>
      <c r="G46" s="560" t="s">
        <v>531</v>
      </c>
      <c r="H46" s="659" t="s">
        <v>484</v>
      </c>
      <c r="I46" s="286"/>
      <c r="J46" s="472"/>
      <c r="K46" s="319"/>
      <c r="L46" s="319"/>
      <c r="M46" s="319"/>
      <c r="N46" s="319"/>
      <c r="O46" s="319"/>
      <c r="P46" s="319"/>
      <c r="Q46" s="319"/>
      <c r="R46" s="319"/>
      <c r="S46" s="319"/>
      <c r="T46" s="319"/>
    </row>
    <row r="47" spans="1:20" s="255" customFormat="1" ht="18.75">
      <c r="A47" s="748"/>
      <c r="B47" s="748">
        <v>1</v>
      </c>
      <c r="C47" s="648"/>
      <c r="D47" s="648"/>
      <c r="F47" s="662" t="str">
        <f>"4."&amp;mergeValue(A47) &amp;"."&amp;mergeValue(B47)</f>
        <v>4.7.1</v>
      </c>
      <c r="G47" s="463" t="s">
        <v>626</v>
      </c>
      <c r="H47" s="651" t="str">
        <f>IF(region_name="","",region_name)</f>
        <v>Курская область</v>
      </c>
      <c r="I47" s="286" t="s">
        <v>534</v>
      </c>
      <c r="J47" s="472"/>
      <c r="K47" s="319"/>
      <c r="L47" s="319"/>
      <c r="M47" s="319"/>
      <c r="N47" s="319"/>
      <c r="O47" s="319"/>
      <c r="P47" s="319"/>
      <c r="Q47" s="319"/>
      <c r="R47" s="319"/>
      <c r="S47" s="319"/>
      <c r="T47" s="319"/>
    </row>
    <row r="48" spans="1:20" s="255" customFormat="1" ht="22.5">
      <c r="A48" s="748"/>
      <c r="B48" s="748"/>
      <c r="C48" s="748">
        <v>1</v>
      </c>
      <c r="D48" s="648"/>
      <c r="F48" s="662" t="str">
        <f>"4."&amp;mergeValue(A48) &amp;"."&amp;mergeValue(B48)&amp;"."&amp;mergeValue(C48)</f>
        <v>4.7.1.1</v>
      </c>
      <c r="G48" s="481" t="s">
        <v>532</v>
      </c>
      <c r="H48" s="651" t="str">
        <f>IF(Территории!H28="","","" &amp; Территории!H28 &amp; "")</f>
        <v>Курский муниципальный район</v>
      </c>
      <c r="I48" s="286" t="s">
        <v>535</v>
      </c>
      <c r="J48" s="472"/>
      <c r="K48" s="319"/>
      <c r="L48" s="319"/>
      <c r="M48" s="319"/>
      <c r="N48" s="319"/>
      <c r="O48" s="319"/>
      <c r="P48" s="319"/>
      <c r="Q48" s="319"/>
      <c r="R48" s="319"/>
      <c r="S48" s="319"/>
      <c r="T48" s="319"/>
    </row>
    <row r="49" spans="1:20" s="255" customFormat="1" ht="56.25">
      <c r="A49" s="748"/>
      <c r="B49" s="748"/>
      <c r="C49" s="748"/>
      <c r="D49" s="648">
        <v>1</v>
      </c>
      <c r="F49" s="662" t="str">
        <f>"4."&amp;mergeValue(A49) &amp;"."&amp;mergeValue(B49)&amp;"."&amp;mergeValue(C49)&amp;"."&amp;mergeValue(D49)</f>
        <v>4.7.1.1.1</v>
      </c>
      <c r="G49" s="563" t="s">
        <v>533</v>
      </c>
      <c r="H49" s="651" t="str">
        <f>IF(Территории!R29="","","" &amp; Территории!R29 &amp; "")</f>
        <v>Нижнемедведицкий сельсовет (38620448)</v>
      </c>
      <c r="I49" s="649" t="s">
        <v>625</v>
      </c>
      <c r="J49" s="472"/>
      <c r="K49" s="319"/>
      <c r="L49" s="319"/>
      <c r="M49" s="319"/>
      <c r="N49" s="319"/>
      <c r="O49" s="319"/>
      <c r="P49" s="319"/>
      <c r="Q49" s="319"/>
      <c r="R49" s="319"/>
      <c r="S49" s="319"/>
      <c r="T49" s="319"/>
    </row>
    <row r="50" spans="1:20" s="255" customFormat="1" ht="45">
      <c r="A50" s="748">
        <v>8</v>
      </c>
      <c r="B50" s="319"/>
      <c r="C50" s="319"/>
      <c r="D50" s="319"/>
      <c r="F50" s="662" t="str">
        <f>"2." &amp;mergeValue(A50)</f>
        <v>2.8</v>
      </c>
      <c r="G50" s="560" t="s">
        <v>529</v>
      </c>
      <c r="H50" s="651" t="str">
        <f>IF('Перечень тарифов'!R34="","наименование отсутствует","" &amp; 'Перечень тарифов'!R34 &amp; "")</f>
        <v>наименование отсутствует</v>
      </c>
      <c r="I50" s="286" t="s">
        <v>624</v>
      </c>
      <c r="J50" s="472"/>
      <c r="K50" s="319"/>
      <c r="L50" s="319"/>
      <c r="M50" s="319"/>
      <c r="N50" s="319"/>
      <c r="O50" s="319"/>
      <c r="P50" s="319"/>
      <c r="Q50" s="319"/>
      <c r="R50" s="319"/>
      <c r="S50" s="319"/>
      <c r="T50" s="319"/>
    </row>
    <row r="51" spans="1:20" s="255" customFormat="1" ht="22.5">
      <c r="A51" s="748"/>
      <c r="B51" s="319"/>
      <c r="C51" s="319"/>
      <c r="D51" s="319"/>
      <c r="F51" s="662" t="str">
        <f>"3." &amp;mergeValue(A51)</f>
        <v>3.8</v>
      </c>
      <c r="G51" s="560" t="s">
        <v>530</v>
      </c>
      <c r="H51" s="651" t="str">
        <f>IF('Перечень тарифов'!F21="","наименование отсутствует","" &amp; 'Перечень тарифов'!F21 &amp; "")</f>
        <v>Водоотведение</v>
      </c>
      <c r="I51" s="286" t="s">
        <v>622</v>
      </c>
      <c r="J51" s="472"/>
      <c r="K51" s="319"/>
      <c r="L51" s="319"/>
      <c r="M51" s="319"/>
      <c r="N51" s="319"/>
      <c r="O51" s="319"/>
      <c r="P51" s="319"/>
      <c r="Q51" s="319"/>
      <c r="R51" s="319"/>
      <c r="S51" s="319"/>
      <c r="T51" s="319"/>
    </row>
    <row r="52" spans="1:20" s="255" customFormat="1" ht="22.5">
      <c r="A52" s="748"/>
      <c r="B52" s="319"/>
      <c r="C52" s="319"/>
      <c r="D52" s="319"/>
      <c r="F52" s="662" t="str">
        <f>"4."&amp;mergeValue(A52)</f>
        <v>4.8</v>
      </c>
      <c r="G52" s="560" t="s">
        <v>531</v>
      </c>
      <c r="H52" s="659" t="s">
        <v>484</v>
      </c>
      <c r="I52" s="286"/>
      <c r="J52" s="472"/>
      <c r="K52" s="319"/>
      <c r="L52" s="319"/>
      <c r="M52" s="319"/>
      <c r="N52" s="319"/>
      <c r="O52" s="319"/>
      <c r="P52" s="319"/>
      <c r="Q52" s="319"/>
      <c r="R52" s="319"/>
      <c r="S52" s="319"/>
      <c r="T52" s="319"/>
    </row>
    <row r="53" spans="1:20" s="255" customFormat="1" ht="18.75">
      <c r="A53" s="748"/>
      <c r="B53" s="748">
        <v>1</v>
      </c>
      <c r="C53" s="648"/>
      <c r="D53" s="648"/>
      <c r="F53" s="662" t="str">
        <f>"4."&amp;mergeValue(A53) &amp;"."&amp;mergeValue(B53)</f>
        <v>4.8.1</v>
      </c>
      <c r="G53" s="463" t="s">
        <v>626</v>
      </c>
      <c r="H53" s="651" t="str">
        <f>IF(region_name="","",region_name)</f>
        <v>Курская область</v>
      </c>
      <c r="I53" s="286" t="s">
        <v>534</v>
      </c>
      <c r="J53" s="472"/>
      <c r="K53" s="319"/>
      <c r="L53" s="319"/>
      <c r="M53" s="319"/>
      <c r="N53" s="319"/>
      <c r="O53" s="319"/>
      <c r="P53" s="319"/>
      <c r="Q53" s="319"/>
      <c r="R53" s="319"/>
      <c r="S53" s="319"/>
      <c r="T53" s="319"/>
    </row>
    <row r="54" spans="1:20" s="255" customFormat="1" ht="22.5">
      <c r="A54" s="748"/>
      <c r="B54" s="748"/>
      <c r="C54" s="748">
        <v>1</v>
      </c>
      <c r="D54" s="648"/>
      <c r="F54" s="662" t="str">
        <f>"4."&amp;mergeValue(A54) &amp;"."&amp;mergeValue(B54)&amp;"."&amp;mergeValue(C54)</f>
        <v>4.8.1.1</v>
      </c>
      <c r="G54" s="481" t="s">
        <v>532</v>
      </c>
      <c r="H54" s="651" t="str">
        <f>IF(Территории!H31="","","" &amp; Территории!H31 &amp; "")</f>
        <v>Курский муниципальный район</v>
      </c>
      <c r="I54" s="286" t="s">
        <v>535</v>
      </c>
      <c r="J54" s="472"/>
      <c r="K54" s="319"/>
      <c r="L54" s="319"/>
      <c r="M54" s="319"/>
      <c r="N54" s="319"/>
      <c r="O54" s="319"/>
      <c r="P54" s="319"/>
      <c r="Q54" s="319"/>
      <c r="R54" s="319"/>
      <c r="S54" s="319"/>
      <c r="T54" s="319"/>
    </row>
    <row r="55" spans="1:20" s="255" customFormat="1" ht="56.25">
      <c r="A55" s="748"/>
      <c r="B55" s="748"/>
      <c r="C55" s="748"/>
      <c r="D55" s="648">
        <v>1</v>
      </c>
      <c r="F55" s="662" t="str">
        <f>"4."&amp;mergeValue(A55) &amp;"."&amp;mergeValue(B55)&amp;"."&amp;mergeValue(C55)&amp;"."&amp;mergeValue(D55)</f>
        <v>4.8.1.1.1</v>
      </c>
      <c r="G55" s="563" t="s">
        <v>533</v>
      </c>
      <c r="H55" s="651" t="str">
        <f>IF(Территории!R32="","","" &amp; Территории!R32 &amp; "")</f>
        <v>Полянский сельсовет (38620472)</v>
      </c>
      <c r="I55" s="649" t="s">
        <v>625</v>
      </c>
      <c r="J55" s="472"/>
      <c r="K55" s="319"/>
      <c r="L55" s="319"/>
      <c r="M55" s="319"/>
      <c r="N55" s="319"/>
      <c r="O55" s="319"/>
      <c r="P55" s="319"/>
      <c r="Q55" s="319"/>
      <c r="R55" s="319"/>
      <c r="S55" s="319"/>
      <c r="T55" s="319"/>
    </row>
    <row r="56" spans="1:20" s="255" customFormat="1" ht="45">
      <c r="A56" s="748">
        <v>9</v>
      </c>
      <c r="B56" s="319"/>
      <c r="C56" s="319"/>
      <c r="D56" s="319"/>
      <c r="F56" s="662" t="str">
        <f>"2." &amp;mergeValue(A56)</f>
        <v>2.9</v>
      </c>
      <c r="G56" s="560" t="s">
        <v>529</v>
      </c>
      <c r="H56" s="651" t="str">
        <f>IF('Перечень тарифов'!R36="","наименование отсутствует","" &amp; 'Перечень тарифов'!R36 &amp; "")</f>
        <v>п. Искра</v>
      </c>
      <c r="I56" s="286" t="s">
        <v>624</v>
      </c>
      <c r="J56" s="472"/>
      <c r="K56" s="319"/>
      <c r="L56" s="319"/>
      <c r="M56" s="319"/>
      <c r="N56" s="319"/>
      <c r="O56" s="319"/>
      <c r="P56" s="319"/>
      <c r="Q56" s="319"/>
      <c r="R56" s="319"/>
      <c r="S56" s="319"/>
      <c r="T56" s="319"/>
    </row>
    <row r="57" spans="1:20" s="255" customFormat="1" ht="22.5">
      <c r="A57" s="748"/>
      <c r="B57" s="319"/>
      <c r="C57" s="319"/>
      <c r="D57" s="319"/>
      <c r="F57" s="662" t="str">
        <f>"3." &amp;mergeValue(A57)</f>
        <v>3.9</v>
      </c>
      <c r="G57" s="560" t="s">
        <v>530</v>
      </c>
      <c r="H57" s="651" t="str">
        <f>IF('Перечень тарифов'!F21="","наименование отсутствует","" &amp; 'Перечень тарифов'!F21 &amp; "")</f>
        <v>Водоотведение</v>
      </c>
      <c r="I57" s="286" t="s">
        <v>622</v>
      </c>
      <c r="J57" s="472"/>
      <c r="K57" s="319"/>
      <c r="L57" s="319"/>
      <c r="M57" s="319"/>
      <c r="N57" s="319"/>
      <c r="O57" s="319"/>
      <c r="P57" s="319"/>
      <c r="Q57" s="319"/>
      <c r="R57" s="319"/>
      <c r="S57" s="319"/>
      <c r="T57" s="319"/>
    </row>
    <row r="58" spans="1:20" s="255" customFormat="1" ht="22.5">
      <c r="A58" s="748"/>
      <c r="B58" s="319"/>
      <c r="C58" s="319"/>
      <c r="D58" s="319"/>
      <c r="F58" s="662" t="str">
        <f>"4."&amp;mergeValue(A58)</f>
        <v>4.9</v>
      </c>
      <c r="G58" s="560" t="s">
        <v>531</v>
      </c>
      <c r="H58" s="659" t="s">
        <v>484</v>
      </c>
      <c r="I58" s="286"/>
      <c r="J58" s="472"/>
      <c r="K58" s="319"/>
      <c r="L58" s="319"/>
      <c r="M58" s="319"/>
      <c r="N58" s="319"/>
      <c r="O58" s="319"/>
      <c r="P58" s="319"/>
      <c r="Q58" s="319"/>
      <c r="R58" s="319"/>
      <c r="S58" s="319"/>
      <c r="T58" s="319"/>
    </row>
    <row r="59" spans="1:20" s="255" customFormat="1" ht="18.75">
      <c r="A59" s="748"/>
      <c r="B59" s="748">
        <v>1</v>
      </c>
      <c r="C59" s="648"/>
      <c r="D59" s="648"/>
      <c r="F59" s="662" t="str">
        <f>"4."&amp;mergeValue(A59) &amp;"."&amp;mergeValue(B59)</f>
        <v>4.9.1</v>
      </c>
      <c r="G59" s="463" t="s">
        <v>626</v>
      </c>
      <c r="H59" s="651" t="str">
        <f>IF(region_name="","",region_name)</f>
        <v>Курская область</v>
      </c>
      <c r="I59" s="286" t="s">
        <v>534</v>
      </c>
      <c r="J59" s="472"/>
      <c r="K59" s="319"/>
      <c r="L59" s="319"/>
      <c r="M59" s="319"/>
      <c r="N59" s="319"/>
      <c r="O59" s="319"/>
      <c r="P59" s="319"/>
      <c r="Q59" s="319"/>
      <c r="R59" s="319"/>
      <c r="S59" s="319"/>
      <c r="T59" s="319"/>
    </row>
    <row r="60" spans="1:20" s="255" customFormat="1" ht="22.5">
      <c r="A60" s="748"/>
      <c r="B60" s="748"/>
      <c r="C60" s="748">
        <v>1</v>
      </c>
      <c r="D60" s="648"/>
      <c r="F60" s="662" t="str">
        <f>"4."&amp;mergeValue(A60) &amp;"."&amp;mergeValue(B60)&amp;"."&amp;mergeValue(C60)</f>
        <v>4.9.1.1</v>
      </c>
      <c r="G60" s="481" t="s">
        <v>532</v>
      </c>
      <c r="H60" s="651" t="str">
        <f>IF(Территории!H34="","","" &amp; Территории!H34 &amp; "")</f>
        <v>Курский муниципальный район</v>
      </c>
      <c r="I60" s="286" t="s">
        <v>535</v>
      </c>
      <c r="J60" s="472"/>
      <c r="K60" s="319"/>
      <c r="L60" s="319"/>
      <c r="M60" s="319"/>
      <c r="N60" s="319"/>
      <c r="O60" s="319"/>
      <c r="P60" s="319"/>
      <c r="Q60" s="319"/>
      <c r="R60" s="319"/>
      <c r="S60" s="319"/>
      <c r="T60" s="319"/>
    </row>
    <row r="61" spans="1:20" s="255" customFormat="1" ht="56.25">
      <c r="A61" s="748"/>
      <c r="B61" s="748"/>
      <c r="C61" s="748"/>
      <c r="D61" s="648">
        <v>1</v>
      </c>
      <c r="F61" s="662" t="str">
        <f>"4."&amp;mergeValue(A61) &amp;"."&amp;mergeValue(B61)&amp;"."&amp;mergeValue(C61)&amp;"."&amp;mergeValue(D61)</f>
        <v>4.9.1.1.1</v>
      </c>
      <c r="G61" s="563" t="s">
        <v>533</v>
      </c>
      <c r="H61" s="651" t="str">
        <f>IF(Территории!R35="","","" &amp; Территории!R35 &amp; "")</f>
        <v>Щетинский сельсовет (38620492)</v>
      </c>
      <c r="I61" s="649" t="s">
        <v>625</v>
      </c>
      <c r="J61" s="472"/>
      <c r="K61" s="319"/>
      <c r="L61" s="319"/>
      <c r="M61" s="319"/>
      <c r="N61" s="319"/>
      <c r="O61" s="319"/>
      <c r="P61" s="319"/>
      <c r="Q61" s="319"/>
      <c r="R61" s="319"/>
      <c r="S61" s="319"/>
      <c r="T61" s="319"/>
    </row>
    <row r="62" spans="1:20" s="255" customFormat="1" ht="45">
      <c r="A62" s="748">
        <v>10</v>
      </c>
      <c r="B62" s="319"/>
      <c r="C62" s="319"/>
      <c r="D62" s="319"/>
      <c r="F62" s="662" t="str">
        <f>"2." &amp;mergeValue(A62)</f>
        <v>2.10</v>
      </c>
      <c r="G62" s="560" t="s">
        <v>529</v>
      </c>
      <c r="H62" s="651" t="str">
        <f>IF('Перечень тарифов'!R37="","наименование отсутствует","" &amp; 'Перечень тарифов'!R37 &amp; "")</f>
        <v>кроме п. Искра</v>
      </c>
      <c r="I62" s="286" t="s">
        <v>624</v>
      </c>
      <c r="J62" s="472"/>
      <c r="K62" s="319"/>
      <c r="L62" s="319"/>
      <c r="M62" s="319"/>
      <c r="N62" s="319"/>
      <c r="O62" s="319"/>
      <c r="P62" s="319"/>
      <c r="Q62" s="319"/>
      <c r="R62" s="319"/>
      <c r="S62" s="319"/>
      <c r="T62" s="319"/>
    </row>
    <row r="63" spans="1:20" s="255" customFormat="1" ht="22.5">
      <c r="A63" s="748"/>
      <c r="B63" s="319"/>
      <c r="C63" s="319"/>
      <c r="D63" s="319"/>
      <c r="F63" s="662" t="str">
        <f>"3." &amp;mergeValue(A63)</f>
        <v>3.10</v>
      </c>
      <c r="G63" s="560" t="s">
        <v>530</v>
      </c>
      <c r="H63" s="651" t="str">
        <f>IF('Перечень тарифов'!F21="","наименование отсутствует","" &amp; 'Перечень тарифов'!F21 &amp; "")</f>
        <v>Водоотведение</v>
      </c>
      <c r="I63" s="286" t="s">
        <v>622</v>
      </c>
      <c r="J63" s="472"/>
      <c r="K63" s="319"/>
      <c r="L63" s="319"/>
      <c r="M63" s="319"/>
      <c r="N63" s="319"/>
      <c r="O63" s="319"/>
      <c r="P63" s="319"/>
      <c r="Q63" s="319"/>
      <c r="R63" s="319"/>
      <c r="S63" s="319"/>
      <c r="T63" s="319"/>
    </row>
    <row r="64" spans="1:20" s="255" customFormat="1" ht="22.5">
      <c r="A64" s="748"/>
      <c r="B64" s="319"/>
      <c r="C64" s="319"/>
      <c r="D64" s="319"/>
      <c r="F64" s="662" t="str">
        <f>"4."&amp;mergeValue(A64)</f>
        <v>4.10</v>
      </c>
      <c r="G64" s="560" t="s">
        <v>531</v>
      </c>
      <c r="H64" s="659" t="s">
        <v>484</v>
      </c>
      <c r="I64" s="286"/>
      <c r="J64" s="472"/>
      <c r="K64" s="319"/>
      <c r="L64" s="319"/>
      <c r="M64" s="319"/>
      <c r="N64" s="319"/>
      <c r="O64" s="319"/>
      <c r="P64" s="319"/>
      <c r="Q64" s="319"/>
      <c r="R64" s="319"/>
      <c r="S64" s="319"/>
      <c r="T64" s="319"/>
    </row>
    <row r="65" spans="1:20" s="255" customFormat="1" ht="18.75">
      <c r="A65" s="748"/>
      <c r="B65" s="748">
        <v>1</v>
      </c>
      <c r="C65" s="648"/>
      <c r="D65" s="648"/>
      <c r="F65" s="662" t="str">
        <f>"4."&amp;mergeValue(A65) &amp;"."&amp;mergeValue(B65)</f>
        <v>4.10.1</v>
      </c>
      <c r="G65" s="463" t="s">
        <v>626</v>
      </c>
      <c r="H65" s="651" t="str">
        <f>IF(region_name="","",region_name)</f>
        <v>Курская область</v>
      </c>
      <c r="I65" s="286" t="s">
        <v>534</v>
      </c>
      <c r="J65" s="472"/>
      <c r="K65" s="319"/>
      <c r="L65" s="319"/>
      <c r="M65" s="319"/>
      <c r="N65" s="319"/>
      <c r="O65" s="319"/>
      <c r="P65" s="319"/>
      <c r="Q65" s="319"/>
      <c r="R65" s="319"/>
      <c r="S65" s="319"/>
      <c r="T65" s="319"/>
    </row>
    <row r="66" spans="1:20" s="255" customFormat="1" ht="22.5">
      <c r="A66" s="748"/>
      <c r="B66" s="748"/>
      <c r="C66" s="748">
        <v>1</v>
      </c>
      <c r="D66" s="648"/>
      <c r="F66" s="662" t="str">
        <f>"4."&amp;mergeValue(A66) &amp;"."&amp;mergeValue(B66)&amp;"."&amp;mergeValue(C66)</f>
        <v>4.10.1.1</v>
      </c>
      <c r="G66" s="481" t="s">
        <v>532</v>
      </c>
      <c r="H66" s="651" t="str">
        <f>IF(Территории!H34="","","" &amp; Территории!H34 &amp; "")</f>
        <v>Курский муниципальный район</v>
      </c>
      <c r="I66" s="286" t="s">
        <v>535</v>
      </c>
      <c r="J66" s="472"/>
      <c r="K66" s="319"/>
      <c r="L66" s="319"/>
      <c r="M66" s="319"/>
      <c r="N66" s="319"/>
      <c r="O66" s="319"/>
      <c r="P66" s="319"/>
      <c r="Q66" s="319"/>
      <c r="R66" s="319"/>
      <c r="S66" s="319"/>
      <c r="T66" s="319"/>
    </row>
    <row r="67" spans="1:20" s="255" customFormat="1" ht="56.25">
      <c r="A67" s="748"/>
      <c r="B67" s="748"/>
      <c r="C67" s="748"/>
      <c r="D67" s="648">
        <v>1</v>
      </c>
      <c r="F67" s="662" t="str">
        <f>"4."&amp;mergeValue(A67) &amp;"."&amp;mergeValue(B67)&amp;"."&amp;mergeValue(C67)&amp;"."&amp;mergeValue(D67)</f>
        <v>4.10.1.1.1</v>
      </c>
      <c r="G67" s="563" t="s">
        <v>533</v>
      </c>
      <c r="H67" s="651" t="str">
        <f>IF(Территории!R35="","","" &amp; Территории!R35 &amp; "")</f>
        <v>Щетинский сельсовет (38620492)</v>
      </c>
      <c r="I67" s="649" t="s">
        <v>625</v>
      </c>
      <c r="J67" s="472"/>
      <c r="K67" s="319"/>
      <c r="L67" s="319"/>
      <c r="M67" s="319"/>
      <c r="N67" s="319"/>
      <c r="O67" s="319"/>
      <c r="P67" s="319"/>
      <c r="Q67" s="319"/>
      <c r="R67" s="319"/>
      <c r="S67" s="319"/>
      <c r="T67" s="319"/>
    </row>
    <row r="68" spans="1:20" s="465" customFormat="1" ht="3" customHeight="1">
      <c r="A68" s="467"/>
      <c r="B68" s="467"/>
      <c r="C68" s="467"/>
      <c r="D68" s="467"/>
      <c r="F68" s="464"/>
      <c r="G68" s="561"/>
      <c r="H68" s="562"/>
      <c r="I68" s="343"/>
      <c r="J68" s="467"/>
      <c r="K68" s="467"/>
      <c r="L68" s="467"/>
      <c r="M68" s="467"/>
      <c r="N68" s="467"/>
      <c r="O68" s="467"/>
      <c r="P68" s="467"/>
      <c r="Q68" s="467"/>
      <c r="R68" s="467"/>
      <c r="S68" s="467"/>
      <c r="T68" s="467"/>
    </row>
    <row r="69" spans="1:20" s="465" customFormat="1" ht="15" customHeight="1">
      <c r="A69" s="467"/>
      <c r="B69" s="467"/>
      <c r="C69" s="467"/>
      <c r="D69" s="467"/>
      <c r="F69" s="464"/>
      <c r="G69" s="749" t="s">
        <v>627</v>
      </c>
      <c r="H69" s="749"/>
      <c r="I69" s="343"/>
      <c r="J69" s="467"/>
      <c r="K69" s="467"/>
      <c r="L69" s="467"/>
      <c r="M69" s="467"/>
      <c r="N69" s="467"/>
      <c r="O69" s="467"/>
      <c r="P69" s="467"/>
      <c r="Q69" s="467"/>
      <c r="R69" s="467"/>
      <c r="S69" s="467"/>
      <c r="T69" s="467"/>
    </row>
  </sheetData>
  <sheetProtection algorithmName="SHA-512" hashValue="q3JFUTPG9SpF7YWjrGu+JbYY1w5Tg9ZcdX1jpZsRgJp+P7SeyMzPuYNYZk2NESHAPc8AiqMXHOBFJcJxvMeZaA==" saltValue="tknPtCmnuDDkOaK8D+HEbQ==" spinCount="100000" sheet="1" objects="1" scenarios="1" formatColumns="0" formatRows="0"/>
  <mergeCells count="34">
    <mergeCell ref="G69:H69"/>
    <mergeCell ref="F2:H2"/>
    <mergeCell ref="F4:H4"/>
    <mergeCell ref="I4:I5"/>
    <mergeCell ref="A8:A13"/>
    <mergeCell ref="B11:B13"/>
    <mergeCell ref="C12:C13"/>
    <mergeCell ref="A14:A19"/>
    <mergeCell ref="B17:B19"/>
    <mergeCell ref="C18:C19"/>
    <mergeCell ref="A20:A25"/>
    <mergeCell ref="B23:B25"/>
    <mergeCell ref="C24:C25"/>
    <mergeCell ref="A26:A31"/>
    <mergeCell ref="B29:B31"/>
    <mergeCell ref="C30:C31"/>
    <mergeCell ref="A32:A37"/>
    <mergeCell ref="B35:B37"/>
    <mergeCell ref="C36:C37"/>
    <mergeCell ref="A38:A43"/>
    <mergeCell ref="B41:B43"/>
    <mergeCell ref="C42:C43"/>
    <mergeCell ref="A44:A49"/>
    <mergeCell ref="B47:B49"/>
    <mergeCell ref="C48:C49"/>
    <mergeCell ref="A62:A67"/>
    <mergeCell ref="B65:B67"/>
    <mergeCell ref="C66:C67"/>
    <mergeCell ref="A50:A55"/>
    <mergeCell ref="B53:B55"/>
    <mergeCell ref="C54:C55"/>
    <mergeCell ref="A56:A61"/>
    <mergeCell ref="B59:B61"/>
    <mergeCell ref="C60:C61"/>
  </mergeCells>
  <dataValidations count="1">
    <dataValidation type="textLength" operator="lessThanOrEqual" allowBlank="1" showInputMessage="1" showErrorMessage="1" errorTitle="Ошибка" error="Допускается ввод не более 900 символов!" sqref="I68:I69" xr:uid="{00000000-0002-0000-0E00-000000000000}">
      <formula1>900</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1">
    <tabColor rgb="FFEAEBEE"/>
    <pageSetUpPr fitToPage="1"/>
  </sheetPr>
  <dimension ref="A1:P16"/>
  <sheetViews>
    <sheetView showGridLines="0" topLeftCell="C4" zoomScaleNormal="100" workbookViewId="0">
      <selection activeCell="F15" sqref="F15"/>
    </sheetView>
  </sheetViews>
  <sheetFormatPr defaultColWidth="10.5703125" defaultRowHeight="14.25"/>
  <cols>
    <col min="1" max="1" width="9.140625" style="96" hidden="1" customWidth="1"/>
    <col min="2" max="2" width="9.140625" style="249" hidden="1" customWidth="1"/>
    <col min="3" max="3" width="3.7109375" style="87" customWidth="1"/>
    <col min="4" max="4" width="6.28515625" style="35" bestFit="1" customWidth="1"/>
    <col min="5" max="6" width="64.140625" style="35" customWidth="1"/>
    <col min="7" max="7" width="115.7109375" style="35" customWidth="1"/>
    <col min="8" max="8" width="10.5703125" style="35"/>
    <col min="9" max="10" width="10.5703125" style="317"/>
    <col min="11" max="16384" width="10.5703125" style="35"/>
  </cols>
  <sheetData>
    <row r="1" spans="1:16" hidden="1">
      <c r="M1" s="555"/>
      <c r="N1" s="555"/>
      <c r="P1" s="555"/>
    </row>
    <row r="2" spans="1:16" hidden="1"/>
    <row r="3" spans="1:16" hidden="1"/>
    <row r="4" spans="1:16" ht="3" customHeight="1">
      <c r="C4" s="86"/>
      <c r="D4" s="36"/>
      <c r="E4" s="36"/>
      <c r="F4" s="37"/>
      <c r="G4" s="37"/>
    </row>
    <row r="5" spans="1:16" ht="22.5">
      <c r="C5" s="86"/>
      <c r="D5" s="782" t="s">
        <v>660</v>
      </c>
      <c r="E5" s="782"/>
      <c r="F5" s="782"/>
      <c r="G5" s="601"/>
    </row>
    <row r="6" spans="1:16" ht="3" customHeight="1">
      <c r="C6" s="86"/>
      <c r="D6" s="36"/>
      <c r="E6" s="84"/>
      <c r="F6" s="83"/>
      <c r="G6" s="413"/>
    </row>
    <row r="7" spans="1:16">
      <c r="C7" s="86"/>
      <c r="D7" s="786" t="s">
        <v>480</v>
      </c>
      <c r="E7" s="786"/>
      <c r="F7" s="786"/>
      <c r="G7" s="826" t="s">
        <v>481</v>
      </c>
    </row>
    <row r="8" spans="1:16">
      <c r="C8" s="86"/>
      <c r="D8" s="104" t="s">
        <v>95</v>
      </c>
      <c r="E8" s="116" t="s">
        <v>483</v>
      </c>
      <c r="F8" s="116" t="s">
        <v>482</v>
      </c>
      <c r="G8" s="826"/>
    </row>
    <row r="9" spans="1:16" ht="12" customHeight="1">
      <c r="C9" s="86"/>
      <c r="D9" s="41" t="s">
        <v>96</v>
      </c>
      <c r="E9" s="41" t="s">
        <v>52</v>
      </c>
      <c r="F9" s="41" t="s">
        <v>53</v>
      </c>
      <c r="G9" s="41" t="s">
        <v>54</v>
      </c>
    </row>
    <row r="10" spans="1:16" ht="33.75">
      <c r="A10" s="412"/>
      <c r="C10" s="86"/>
      <c r="D10" s="250">
        <v>1</v>
      </c>
      <c r="E10" s="423" t="s">
        <v>661</v>
      </c>
      <c r="F10" s="424" t="s">
        <v>484</v>
      </c>
      <c r="G10" s="286"/>
    </row>
    <row r="11" spans="1:16" ht="22.5">
      <c r="A11" s="412"/>
      <c r="C11" s="86"/>
      <c r="D11" s="250" t="s">
        <v>298</v>
      </c>
      <c r="E11" s="415" t="s">
        <v>485</v>
      </c>
      <c r="F11" s="424" t="s">
        <v>484</v>
      </c>
      <c r="G11" s="286"/>
    </row>
    <row r="12" spans="1:16" ht="20.100000000000001" customHeight="1">
      <c r="A12" s="412"/>
      <c r="C12" s="86"/>
      <c r="D12" s="250" t="s">
        <v>8</v>
      </c>
      <c r="E12" s="417" t="s">
        <v>1753</v>
      </c>
      <c r="F12" s="414" t="s">
        <v>1754</v>
      </c>
      <c r="G12" s="783" t="s">
        <v>632</v>
      </c>
    </row>
    <row r="13" spans="1:16" ht="15" customHeight="1">
      <c r="A13" s="412"/>
      <c r="C13" s="86"/>
      <c r="D13" s="117"/>
      <c r="E13" s="430" t="s">
        <v>331</v>
      </c>
      <c r="F13" s="427"/>
      <c r="G13" s="785"/>
    </row>
    <row r="14" spans="1:16">
      <c r="A14" s="412"/>
      <c r="C14" s="86"/>
      <c r="D14" s="250" t="s">
        <v>332</v>
      </c>
      <c r="E14" s="415" t="s">
        <v>662</v>
      </c>
      <c r="F14" s="424" t="s">
        <v>484</v>
      </c>
      <c r="G14" s="286"/>
    </row>
    <row r="15" spans="1:16" ht="42.95" customHeight="1">
      <c r="A15" s="412"/>
      <c r="C15" s="86"/>
      <c r="D15" s="250" t="s">
        <v>469</v>
      </c>
      <c r="E15" s="417" t="s">
        <v>662</v>
      </c>
      <c r="F15" s="414" t="s">
        <v>1755</v>
      </c>
      <c r="G15" s="783" t="s">
        <v>663</v>
      </c>
    </row>
    <row r="16" spans="1:16" ht="15" customHeight="1">
      <c r="A16" s="412"/>
      <c r="C16" s="86"/>
      <c r="D16" s="117"/>
      <c r="E16" s="430" t="s">
        <v>331</v>
      </c>
      <c r="F16" s="427"/>
      <c r="G16" s="785"/>
    </row>
  </sheetData>
  <sheetProtection algorithmName="SHA-512" hashValue="Hr/w/DLOsjb8jtUf75yCLVlAypqXKFmCmVATfi1QeZJS8ijbuqziQUEK+Waxgr4AcGVkTAD9qdxz0Pt3SYLbwg==" saltValue="B/cAlYP5r/wdT44VhVhbWw==" spinCount="100000" sheet="1" objects="1" scenarios="1" formatColumns="0" formatRows="0"/>
  <dataConsolidate/>
  <mergeCells count="5">
    <mergeCell ref="D7:F7"/>
    <mergeCell ref="G7:G8"/>
    <mergeCell ref="G12:G13"/>
    <mergeCell ref="G15:G16"/>
    <mergeCell ref="D5:F5"/>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F12 F15" xr:uid="{00000000-0002-0000-0F00-000000000000}">
      <formula1>900</formula1>
    </dataValidation>
    <dataValidation type="textLength" operator="lessThanOrEqual" allowBlank="1" showInputMessage="1" showErrorMessage="1" errorTitle="Ошибка" error="Допускается ввод не более 900 символов!" sqref="E15 E12 G12 G15" xr:uid="{00000000-0002-0000-0F00-000001000000}">
      <formula1>900</formula1>
    </dataValidation>
  </dataValidations>
  <hyperlinks>
    <hyperlink ref="F12" location="'Форма 3.9'!$F$12" tooltip="Кликните по гиперссылке, чтобы перейти по ссылке на обосновывающие документы или отредактировать её" display="https://portal.eias.ru/Portal/DownloadPage.aspx?type=12&amp;guid=1816e531-1bbe-4520-97f9-ccf934609235" xr:uid="{259D3B69-EDF1-4AFE-9DE8-979E20E83F14}"/>
    <hyperlink ref="F15" location="'Форма 3.9'!$F$15" tooltip="Кликните по гиперссылке, чтобы перейти по ссылке на обосновывающие документы или отредактировать её" display="https://portal.eias.ru/Portal/DownloadPage.aspx?type=12&amp;guid=1f9dda7a-a186-48d2-bbf5-8a7b0664fa43" xr:uid="{EBEE1074-FE37-48A0-9700-6209729950C0}"/>
  </hyperlink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2FAF3-74C3-4D40-A815-F96C96C99567}">
  <sheetPr codeName="List05_12">
    <tabColor theme="0" tint="-0.249977111117893"/>
  </sheetPr>
  <dimension ref="A1:T69"/>
  <sheetViews>
    <sheetView showGridLines="0" topLeftCell="E1" zoomScaleNormal="100" workbookViewId="0">
      <selection activeCell="G89" sqref="G89"/>
    </sheetView>
  </sheetViews>
  <sheetFormatPr defaultColWidth="10.5703125" defaultRowHeight="14.25"/>
  <cols>
    <col min="1" max="1" width="3.7109375" style="320" hidden="1" customWidth="1"/>
    <col min="2" max="4" width="3.7109375" style="298" hidden="1" customWidth="1"/>
    <col min="5" max="5" width="3.7109375" style="87" customWidth="1"/>
    <col min="6" max="6" width="9.7109375" style="35" customWidth="1"/>
    <col min="7" max="7" width="37.7109375" style="35" customWidth="1"/>
    <col min="8" max="8" width="66.85546875" style="35" customWidth="1"/>
    <col min="9" max="9" width="115.7109375" style="35" customWidth="1"/>
    <col min="10" max="11" width="10.5703125" style="298"/>
    <col min="12" max="12" width="11.140625" style="298" customWidth="1"/>
    <col min="13" max="20" width="10.5703125" style="298"/>
    <col min="21" max="16384" width="10.5703125" style="35"/>
  </cols>
  <sheetData>
    <row r="1" spans="1:20" ht="3" customHeight="1">
      <c r="A1" s="320" t="s">
        <v>213</v>
      </c>
    </row>
    <row r="2" spans="1:20" ht="22.5">
      <c r="F2" s="750" t="s">
        <v>526</v>
      </c>
      <c r="G2" s="751"/>
      <c r="H2" s="752"/>
      <c r="I2" s="599"/>
    </row>
    <row r="3" spans="1:20" ht="3" customHeight="1"/>
    <row r="4" spans="1:20" s="255" customFormat="1" ht="11.25">
      <c r="A4" s="319"/>
      <c r="B4" s="319"/>
      <c r="C4" s="319"/>
      <c r="D4" s="319"/>
      <c r="F4" s="704" t="s">
        <v>480</v>
      </c>
      <c r="G4" s="704"/>
      <c r="H4" s="704"/>
      <c r="I4" s="753" t="s">
        <v>481</v>
      </c>
      <c r="J4" s="319"/>
      <c r="K4" s="319"/>
      <c r="L4" s="319"/>
      <c r="M4" s="319"/>
      <c r="N4" s="319"/>
      <c r="O4" s="319"/>
      <c r="P4" s="319"/>
      <c r="Q4" s="319"/>
      <c r="R4" s="319"/>
      <c r="S4" s="319"/>
      <c r="T4" s="319"/>
    </row>
    <row r="5" spans="1:20" s="255" customFormat="1" ht="11.25" customHeight="1">
      <c r="A5" s="319"/>
      <c r="B5" s="319"/>
      <c r="C5" s="319"/>
      <c r="D5" s="319"/>
      <c r="F5" s="647" t="s">
        <v>95</v>
      </c>
      <c r="G5" s="477" t="s">
        <v>483</v>
      </c>
      <c r="H5" s="659" t="s">
        <v>468</v>
      </c>
      <c r="I5" s="753"/>
      <c r="J5" s="319"/>
      <c r="K5" s="319"/>
      <c r="L5" s="319"/>
      <c r="M5" s="319"/>
      <c r="N5" s="319"/>
      <c r="O5" s="319"/>
      <c r="P5" s="319"/>
      <c r="Q5" s="319"/>
      <c r="R5" s="319"/>
      <c r="S5" s="319"/>
      <c r="T5" s="319"/>
    </row>
    <row r="6" spans="1:20" s="255" customFormat="1" ht="12" customHeight="1">
      <c r="A6" s="319"/>
      <c r="B6" s="319"/>
      <c r="C6" s="319"/>
      <c r="D6" s="319"/>
      <c r="F6" s="459" t="s">
        <v>96</v>
      </c>
      <c r="G6" s="461">
        <v>2</v>
      </c>
      <c r="H6" s="462">
        <v>3</v>
      </c>
      <c r="I6" s="460">
        <v>4</v>
      </c>
      <c r="J6" s="319">
        <v>4</v>
      </c>
      <c r="K6" s="319"/>
      <c r="L6" s="319"/>
      <c r="M6" s="319"/>
      <c r="N6" s="319"/>
      <c r="O6" s="319"/>
      <c r="P6" s="319"/>
      <c r="Q6" s="319"/>
      <c r="R6" s="319"/>
      <c r="S6" s="319"/>
      <c r="T6" s="319"/>
    </row>
    <row r="7" spans="1:20" s="255" customFormat="1" ht="18.75">
      <c r="A7" s="319"/>
      <c r="B7" s="319"/>
      <c r="C7" s="319"/>
      <c r="D7" s="319"/>
      <c r="F7" s="662">
        <v>1</v>
      </c>
      <c r="G7" s="560" t="s">
        <v>527</v>
      </c>
      <c r="H7" s="651" t="str">
        <f>IF(dateCh="","",dateCh)</f>
        <v>12.11.2021</v>
      </c>
      <c r="I7" s="286" t="s">
        <v>528</v>
      </c>
      <c r="J7" s="472"/>
      <c r="K7" s="319"/>
      <c r="L7" s="319"/>
      <c r="M7" s="319"/>
      <c r="N7" s="319"/>
      <c r="O7" s="319"/>
      <c r="P7" s="319"/>
      <c r="Q7" s="319"/>
      <c r="R7" s="319"/>
      <c r="S7" s="319"/>
      <c r="T7" s="319"/>
    </row>
    <row r="8" spans="1:20" s="255" customFormat="1" ht="45">
      <c r="A8" s="748">
        <v>1</v>
      </c>
      <c r="B8" s="319"/>
      <c r="C8" s="319"/>
      <c r="D8" s="319"/>
      <c r="F8" s="662" t="str">
        <f>"2." &amp;mergeValue(A8)</f>
        <v>2.1</v>
      </c>
      <c r="G8" s="560" t="s">
        <v>529</v>
      </c>
      <c r="H8" s="651" t="str">
        <f>IF('Перечень тарифов'!R21="","наименование отсутствует","" &amp; 'Перечень тарифов'!R21 &amp; "")</f>
        <v>наименование отсутствует</v>
      </c>
      <c r="I8" s="286" t="s">
        <v>624</v>
      </c>
      <c r="J8" s="472"/>
      <c r="K8" s="319"/>
      <c r="L8" s="319"/>
      <c r="M8" s="319"/>
      <c r="N8" s="319"/>
      <c r="O8" s="319"/>
      <c r="P8" s="319"/>
      <c r="Q8" s="319"/>
      <c r="R8" s="319"/>
      <c r="S8" s="319"/>
      <c r="T8" s="319"/>
    </row>
    <row r="9" spans="1:20" s="255" customFormat="1" ht="22.5">
      <c r="A9" s="748"/>
      <c r="B9" s="319"/>
      <c r="C9" s="319"/>
      <c r="D9" s="319"/>
      <c r="F9" s="662" t="str">
        <f>"3." &amp;mergeValue(A9)</f>
        <v>3.1</v>
      </c>
      <c r="G9" s="560" t="s">
        <v>530</v>
      </c>
      <c r="H9" s="651" t="str">
        <f>IF('Перечень тарифов'!F21="","наименование отсутствует","" &amp; 'Перечень тарифов'!F21 &amp; "")</f>
        <v>Водоотведение</v>
      </c>
      <c r="I9" s="286" t="s">
        <v>622</v>
      </c>
      <c r="J9" s="472"/>
      <c r="K9" s="319"/>
      <c r="L9" s="319"/>
      <c r="M9" s="319"/>
      <c r="N9" s="319"/>
      <c r="O9" s="319"/>
      <c r="P9" s="319"/>
      <c r="Q9" s="319"/>
      <c r="R9" s="319"/>
      <c r="S9" s="319"/>
      <c r="T9" s="319"/>
    </row>
    <row r="10" spans="1:20" s="255" customFormat="1" ht="22.5">
      <c r="A10" s="748"/>
      <c r="B10" s="319"/>
      <c r="C10" s="319"/>
      <c r="D10" s="319"/>
      <c r="F10" s="662" t="str">
        <f>"4."&amp;mergeValue(A10)</f>
        <v>4.1</v>
      </c>
      <c r="G10" s="560" t="s">
        <v>531</v>
      </c>
      <c r="H10" s="659" t="s">
        <v>484</v>
      </c>
      <c r="I10" s="286"/>
      <c r="J10" s="472"/>
      <c r="K10" s="319"/>
      <c r="L10" s="319"/>
      <c r="M10" s="319"/>
      <c r="N10" s="319"/>
      <c r="O10" s="319"/>
      <c r="P10" s="319"/>
      <c r="Q10" s="319"/>
      <c r="R10" s="319"/>
      <c r="S10" s="319"/>
      <c r="T10" s="319"/>
    </row>
    <row r="11" spans="1:20" s="255" customFormat="1" ht="18.75">
      <c r="A11" s="748"/>
      <c r="B11" s="748">
        <v>1</v>
      </c>
      <c r="C11" s="648"/>
      <c r="D11" s="648"/>
      <c r="F11" s="662" t="str">
        <f>"4."&amp;mergeValue(A11) &amp;"."&amp;mergeValue(B11)</f>
        <v>4.1.1</v>
      </c>
      <c r="G11" s="463" t="s">
        <v>626</v>
      </c>
      <c r="H11" s="651" t="str">
        <f>IF(region_name="","",region_name)</f>
        <v>Курская область</v>
      </c>
      <c r="I11" s="286" t="s">
        <v>534</v>
      </c>
      <c r="J11" s="472"/>
      <c r="K11" s="319"/>
      <c r="L11" s="319"/>
      <c r="M11" s="319"/>
      <c r="N11" s="319"/>
      <c r="O11" s="319"/>
      <c r="P11" s="319"/>
      <c r="Q11" s="319"/>
      <c r="R11" s="319"/>
      <c r="S11" s="319"/>
      <c r="T11" s="319"/>
    </row>
    <row r="12" spans="1:20" s="255" customFormat="1" ht="22.5">
      <c r="A12" s="748"/>
      <c r="B12" s="748"/>
      <c r="C12" s="748">
        <v>1</v>
      </c>
      <c r="D12" s="648"/>
      <c r="F12" s="662" t="str">
        <f>"4."&amp;mergeValue(A12) &amp;"."&amp;mergeValue(B12)&amp;"."&amp;mergeValue(C12)</f>
        <v>4.1.1.1</v>
      </c>
      <c r="G12" s="481" t="s">
        <v>532</v>
      </c>
      <c r="H12" s="651" t="str">
        <f>IF(Территории!H13="","","" &amp; Территории!H13 &amp; "")</f>
        <v>Курский муниципальный район</v>
      </c>
      <c r="I12" s="286" t="s">
        <v>535</v>
      </c>
      <c r="J12" s="472"/>
      <c r="K12" s="319"/>
      <c r="L12" s="319"/>
      <c r="M12" s="319"/>
      <c r="N12" s="319"/>
      <c r="O12" s="319"/>
      <c r="P12" s="319"/>
      <c r="Q12" s="319"/>
      <c r="R12" s="319"/>
      <c r="S12" s="319"/>
      <c r="T12" s="319"/>
    </row>
    <row r="13" spans="1:20" s="255" customFormat="1" ht="56.25">
      <c r="A13" s="748"/>
      <c r="B13" s="748"/>
      <c r="C13" s="748"/>
      <c r="D13" s="648">
        <v>1</v>
      </c>
      <c r="F13" s="662" t="str">
        <f>"4."&amp;mergeValue(A13) &amp;"."&amp;mergeValue(B13)&amp;"."&amp;mergeValue(C13)&amp;"."&amp;mergeValue(D13)</f>
        <v>4.1.1.1.1</v>
      </c>
      <c r="G13" s="563" t="s">
        <v>533</v>
      </c>
      <c r="H13" s="651" t="str">
        <f>IF(Территории!R14="","","" &amp; Территории!R14 &amp; "")</f>
        <v>Винниковский сельсовет (38620420)</v>
      </c>
      <c r="I13" s="649" t="s">
        <v>625</v>
      </c>
      <c r="J13" s="472"/>
      <c r="K13" s="319"/>
      <c r="L13" s="319"/>
      <c r="M13" s="319"/>
      <c r="N13" s="319"/>
      <c r="O13" s="319"/>
      <c r="P13" s="319"/>
      <c r="Q13" s="319"/>
      <c r="R13" s="319"/>
      <c r="S13" s="319"/>
      <c r="T13" s="319"/>
    </row>
    <row r="14" spans="1:20" s="255" customFormat="1" ht="45">
      <c r="A14" s="748">
        <v>2</v>
      </c>
      <c r="B14" s="319"/>
      <c r="C14" s="319"/>
      <c r="D14" s="319"/>
      <c r="F14" s="662" t="str">
        <f>"2." &amp;mergeValue(A14)</f>
        <v>2.2</v>
      </c>
      <c r="G14" s="560" t="s">
        <v>529</v>
      </c>
      <c r="H14" s="651" t="str">
        <f>IF('Перечень тарифов'!R23="","наименование отсутствует","" &amp; 'Перечень тарифов'!R23 &amp; "")</f>
        <v>наименование отсутствует</v>
      </c>
      <c r="I14" s="286" t="s">
        <v>624</v>
      </c>
      <c r="J14" s="472"/>
      <c r="K14" s="319"/>
      <c r="L14" s="319"/>
      <c r="M14" s="319"/>
      <c r="N14" s="319"/>
      <c r="O14" s="319"/>
      <c r="P14" s="319"/>
      <c r="Q14" s="319"/>
      <c r="R14" s="319"/>
      <c r="S14" s="319"/>
      <c r="T14" s="319"/>
    </row>
    <row r="15" spans="1:20" s="255" customFormat="1" ht="22.5">
      <c r="A15" s="748"/>
      <c r="B15" s="319"/>
      <c r="C15" s="319"/>
      <c r="D15" s="319"/>
      <c r="F15" s="662" t="str">
        <f>"3." &amp;mergeValue(A15)</f>
        <v>3.2</v>
      </c>
      <c r="G15" s="560" t="s">
        <v>530</v>
      </c>
      <c r="H15" s="651" t="str">
        <f>IF('Перечень тарифов'!F21="","наименование отсутствует","" &amp; 'Перечень тарифов'!F21 &amp; "")</f>
        <v>Водоотведение</v>
      </c>
      <c r="I15" s="286" t="s">
        <v>622</v>
      </c>
      <c r="J15" s="472"/>
      <c r="K15" s="319"/>
      <c r="L15" s="319"/>
      <c r="M15" s="319"/>
      <c r="N15" s="319"/>
      <c r="O15" s="319"/>
      <c r="P15" s="319"/>
      <c r="Q15" s="319"/>
      <c r="R15" s="319"/>
      <c r="S15" s="319"/>
      <c r="T15" s="319"/>
    </row>
    <row r="16" spans="1:20" s="255" customFormat="1" ht="22.5">
      <c r="A16" s="748"/>
      <c r="B16" s="319"/>
      <c r="C16" s="319"/>
      <c r="D16" s="319"/>
      <c r="F16" s="662" t="str">
        <f>"4."&amp;mergeValue(A16)</f>
        <v>4.2</v>
      </c>
      <c r="G16" s="560" t="s">
        <v>531</v>
      </c>
      <c r="H16" s="659" t="s">
        <v>484</v>
      </c>
      <c r="I16" s="286"/>
      <c r="J16" s="472"/>
      <c r="K16" s="319"/>
      <c r="L16" s="319"/>
      <c r="M16" s="319"/>
      <c r="N16" s="319"/>
      <c r="O16" s="319"/>
      <c r="P16" s="319"/>
      <c r="Q16" s="319"/>
      <c r="R16" s="319"/>
      <c r="S16" s="319"/>
      <c r="T16" s="319"/>
    </row>
    <row r="17" spans="1:20" s="255" customFormat="1" ht="18.75">
      <c r="A17" s="748"/>
      <c r="B17" s="748">
        <v>1</v>
      </c>
      <c r="C17" s="648"/>
      <c r="D17" s="648"/>
      <c r="F17" s="662" t="str">
        <f>"4."&amp;mergeValue(A17) &amp;"."&amp;mergeValue(B17)</f>
        <v>4.2.1</v>
      </c>
      <c r="G17" s="463" t="s">
        <v>626</v>
      </c>
      <c r="H17" s="651" t="str">
        <f>IF(region_name="","",region_name)</f>
        <v>Курская область</v>
      </c>
      <c r="I17" s="286" t="s">
        <v>534</v>
      </c>
      <c r="J17" s="472"/>
      <c r="K17" s="319"/>
      <c r="L17" s="319"/>
      <c r="M17" s="319"/>
      <c r="N17" s="319"/>
      <c r="O17" s="319"/>
      <c r="P17" s="319"/>
      <c r="Q17" s="319"/>
      <c r="R17" s="319"/>
      <c r="S17" s="319"/>
      <c r="T17" s="319"/>
    </row>
    <row r="18" spans="1:20" s="255" customFormat="1" ht="22.5">
      <c r="A18" s="748"/>
      <c r="B18" s="748"/>
      <c r="C18" s="748">
        <v>1</v>
      </c>
      <c r="D18" s="648"/>
      <c r="F18" s="662" t="str">
        <f>"4."&amp;mergeValue(A18) &amp;"."&amp;mergeValue(B18)&amp;"."&amp;mergeValue(C18)</f>
        <v>4.2.1.1</v>
      </c>
      <c r="G18" s="481" t="s">
        <v>532</v>
      </c>
      <c r="H18" s="651" t="str">
        <f>IF(Территории!H16="","","" &amp; Территории!H16 &amp; "")</f>
        <v>Курский муниципальный район</v>
      </c>
      <c r="I18" s="286" t="s">
        <v>535</v>
      </c>
      <c r="J18" s="472"/>
      <c r="K18" s="319"/>
      <c r="L18" s="319"/>
      <c r="M18" s="319"/>
      <c r="N18" s="319"/>
      <c r="O18" s="319"/>
      <c r="P18" s="319"/>
      <c r="Q18" s="319"/>
      <c r="R18" s="319"/>
      <c r="S18" s="319"/>
      <c r="T18" s="319"/>
    </row>
    <row r="19" spans="1:20" s="255" customFormat="1" ht="56.25">
      <c r="A19" s="748"/>
      <c r="B19" s="748"/>
      <c r="C19" s="748"/>
      <c r="D19" s="648">
        <v>1</v>
      </c>
      <c r="F19" s="662" t="str">
        <f>"4."&amp;mergeValue(A19) &amp;"."&amp;mergeValue(B19)&amp;"."&amp;mergeValue(C19)&amp;"."&amp;mergeValue(D19)</f>
        <v>4.2.1.1.1</v>
      </c>
      <c r="G19" s="563" t="s">
        <v>533</v>
      </c>
      <c r="H19" s="651" t="str">
        <f>IF(Территории!R17="","","" &amp; Территории!R17 &amp; "")</f>
        <v>Ворошневский сельсовет (38620424)</v>
      </c>
      <c r="I19" s="649" t="s">
        <v>625</v>
      </c>
      <c r="J19" s="472"/>
      <c r="K19" s="319"/>
      <c r="L19" s="319"/>
      <c r="M19" s="319"/>
      <c r="N19" s="319"/>
      <c r="O19" s="319"/>
      <c r="P19" s="319"/>
      <c r="Q19" s="319"/>
      <c r="R19" s="319"/>
      <c r="S19" s="319"/>
      <c r="T19" s="319"/>
    </row>
    <row r="20" spans="1:20" s="255" customFormat="1" ht="45">
      <c r="A20" s="748">
        <v>3</v>
      </c>
      <c r="B20" s="319"/>
      <c r="C20" s="319"/>
      <c r="D20" s="319"/>
      <c r="F20" s="662" t="str">
        <f>"2." &amp;mergeValue(A20)</f>
        <v>2.3</v>
      </c>
      <c r="G20" s="560" t="s">
        <v>529</v>
      </c>
      <c r="H20" s="651" t="str">
        <f>IF('Перечень тарифов'!R25="","наименование отсутствует","" &amp; 'Перечень тарифов'!R25 &amp; "")</f>
        <v>наименование отсутствует</v>
      </c>
      <c r="I20" s="286" t="s">
        <v>624</v>
      </c>
      <c r="J20" s="472"/>
      <c r="K20" s="319"/>
      <c r="L20" s="319"/>
      <c r="M20" s="319"/>
      <c r="N20" s="319"/>
      <c r="O20" s="319"/>
      <c r="P20" s="319"/>
      <c r="Q20" s="319"/>
      <c r="R20" s="319"/>
      <c r="S20" s="319"/>
      <c r="T20" s="319"/>
    </row>
    <row r="21" spans="1:20" s="255" customFormat="1" ht="22.5">
      <c r="A21" s="748"/>
      <c r="B21" s="319"/>
      <c r="C21" s="319"/>
      <c r="D21" s="319"/>
      <c r="F21" s="662" t="str">
        <f>"3." &amp;mergeValue(A21)</f>
        <v>3.3</v>
      </c>
      <c r="G21" s="560" t="s">
        <v>530</v>
      </c>
      <c r="H21" s="651" t="str">
        <f>IF('Перечень тарифов'!F21="","наименование отсутствует","" &amp; 'Перечень тарифов'!F21 &amp; "")</f>
        <v>Водоотведение</v>
      </c>
      <c r="I21" s="286" t="s">
        <v>622</v>
      </c>
      <c r="J21" s="472"/>
      <c r="K21" s="319"/>
      <c r="L21" s="319"/>
      <c r="M21" s="319"/>
      <c r="N21" s="319"/>
      <c r="O21" s="319"/>
      <c r="P21" s="319"/>
      <c r="Q21" s="319"/>
      <c r="R21" s="319"/>
      <c r="S21" s="319"/>
      <c r="T21" s="319"/>
    </row>
    <row r="22" spans="1:20" s="255" customFormat="1" ht="22.5">
      <c r="A22" s="748"/>
      <c r="B22" s="319"/>
      <c r="C22" s="319"/>
      <c r="D22" s="319"/>
      <c r="F22" s="662" t="str">
        <f>"4."&amp;mergeValue(A22)</f>
        <v>4.3</v>
      </c>
      <c r="G22" s="560" t="s">
        <v>531</v>
      </c>
      <c r="H22" s="659" t="s">
        <v>484</v>
      </c>
      <c r="I22" s="286"/>
      <c r="J22" s="472"/>
      <c r="K22" s="319"/>
      <c r="L22" s="319"/>
      <c r="M22" s="319"/>
      <c r="N22" s="319"/>
      <c r="O22" s="319"/>
      <c r="P22" s="319"/>
      <c r="Q22" s="319"/>
      <c r="R22" s="319"/>
      <c r="S22" s="319"/>
      <c r="T22" s="319"/>
    </row>
    <row r="23" spans="1:20" s="255" customFormat="1" ht="18.75">
      <c r="A23" s="748"/>
      <c r="B23" s="748">
        <v>1</v>
      </c>
      <c r="C23" s="648"/>
      <c r="D23" s="648"/>
      <c r="F23" s="662" t="str">
        <f>"4."&amp;mergeValue(A23) &amp;"."&amp;mergeValue(B23)</f>
        <v>4.3.1</v>
      </c>
      <c r="G23" s="463" t="s">
        <v>626</v>
      </c>
      <c r="H23" s="651" t="str">
        <f>IF(region_name="","",region_name)</f>
        <v>Курская область</v>
      </c>
      <c r="I23" s="286" t="s">
        <v>534</v>
      </c>
      <c r="J23" s="472"/>
      <c r="K23" s="319"/>
      <c r="L23" s="319"/>
      <c r="M23" s="319"/>
      <c r="N23" s="319"/>
      <c r="O23" s="319"/>
      <c r="P23" s="319"/>
      <c r="Q23" s="319"/>
      <c r="R23" s="319"/>
      <c r="S23" s="319"/>
      <c r="T23" s="319"/>
    </row>
    <row r="24" spans="1:20" s="255" customFormat="1" ht="22.5">
      <c r="A24" s="748"/>
      <c r="B24" s="748"/>
      <c r="C24" s="748">
        <v>1</v>
      </c>
      <c r="D24" s="648"/>
      <c r="F24" s="662" t="str">
        <f>"4."&amp;mergeValue(A24) &amp;"."&amp;mergeValue(B24)&amp;"."&amp;mergeValue(C24)</f>
        <v>4.3.1.1</v>
      </c>
      <c r="G24" s="481" t="s">
        <v>532</v>
      </c>
      <c r="H24" s="651" t="str">
        <f>IF(Территории!H19="","","" &amp; Территории!H19 &amp; "")</f>
        <v>Курский муниципальный район</v>
      </c>
      <c r="I24" s="286" t="s">
        <v>535</v>
      </c>
      <c r="J24" s="472"/>
      <c r="K24" s="319"/>
      <c r="L24" s="319"/>
      <c r="M24" s="319"/>
      <c r="N24" s="319"/>
      <c r="O24" s="319"/>
      <c r="P24" s="319"/>
      <c r="Q24" s="319"/>
      <c r="R24" s="319"/>
      <c r="S24" s="319"/>
      <c r="T24" s="319"/>
    </row>
    <row r="25" spans="1:20" s="255" customFormat="1" ht="56.25">
      <c r="A25" s="748"/>
      <c r="B25" s="748"/>
      <c r="C25" s="748"/>
      <c r="D25" s="648">
        <v>1</v>
      </c>
      <c r="F25" s="662" t="str">
        <f>"4."&amp;mergeValue(A25) &amp;"."&amp;mergeValue(B25)&amp;"."&amp;mergeValue(C25)&amp;"."&amp;mergeValue(D25)</f>
        <v>4.3.1.1.1</v>
      </c>
      <c r="G25" s="563" t="s">
        <v>533</v>
      </c>
      <c r="H25" s="651" t="str">
        <f>IF(Территории!R20="","","" &amp; Территории!R20 &amp; "")</f>
        <v>Камышинский сельсовет (38620426)</v>
      </c>
      <c r="I25" s="649" t="s">
        <v>625</v>
      </c>
      <c r="J25" s="472"/>
      <c r="K25" s="319"/>
      <c r="L25" s="319"/>
      <c r="M25" s="319"/>
      <c r="N25" s="319"/>
      <c r="O25" s="319"/>
      <c r="P25" s="319"/>
      <c r="Q25" s="319"/>
      <c r="R25" s="319"/>
      <c r="S25" s="319"/>
      <c r="T25" s="319"/>
    </row>
    <row r="26" spans="1:20" s="255" customFormat="1" ht="45">
      <c r="A26" s="748">
        <v>4</v>
      </c>
      <c r="B26" s="319"/>
      <c r="C26" s="319"/>
      <c r="D26" s="319"/>
      <c r="F26" s="662" t="str">
        <f>"2." &amp;mergeValue(A26)</f>
        <v>2.4</v>
      </c>
      <c r="G26" s="560" t="s">
        <v>529</v>
      </c>
      <c r="H26" s="651" t="str">
        <f>IF('Перечень тарифов'!R27="","наименование отсутствует","" &amp; 'Перечень тарифов'!R27 &amp; "")</f>
        <v>наименование отсутствует</v>
      </c>
      <c r="I26" s="286" t="s">
        <v>624</v>
      </c>
      <c r="J26" s="472"/>
      <c r="K26" s="319"/>
      <c r="L26" s="319"/>
      <c r="M26" s="319"/>
      <c r="N26" s="319"/>
      <c r="O26" s="319"/>
      <c r="P26" s="319"/>
      <c r="Q26" s="319"/>
      <c r="R26" s="319"/>
      <c r="S26" s="319"/>
      <c r="T26" s="319"/>
    </row>
    <row r="27" spans="1:20" s="255" customFormat="1" ht="22.5">
      <c r="A27" s="748"/>
      <c r="B27" s="319"/>
      <c r="C27" s="319"/>
      <c r="D27" s="319"/>
      <c r="F27" s="662" t="str">
        <f>"3." &amp;mergeValue(A27)</f>
        <v>3.4</v>
      </c>
      <c r="G27" s="560" t="s">
        <v>530</v>
      </c>
      <c r="H27" s="651" t="str">
        <f>IF('Перечень тарифов'!F21="","наименование отсутствует","" &amp; 'Перечень тарифов'!F21 &amp; "")</f>
        <v>Водоотведение</v>
      </c>
      <c r="I27" s="286" t="s">
        <v>622</v>
      </c>
      <c r="J27" s="472"/>
      <c r="K27" s="319"/>
      <c r="L27" s="319"/>
      <c r="M27" s="319"/>
      <c r="N27" s="319"/>
      <c r="O27" s="319"/>
      <c r="P27" s="319"/>
      <c r="Q27" s="319"/>
      <c r="R27" s="319"/>
      <c r="S27" s="319"/>
      <c r="T27" s="319"/>
    </row>
    <row r="28" spans="1:20" s="255" customFormat="1" ht="22.5">
      <c r="A28" s="748"/>
      <c r="B28" s="319"/>
      <c r="C28" s="319"/>
      <c r="D28" s="319"/>
      <c r="F28" s="662" t="str">
        <f>"4."&amp;mergeValue(A28)</f>
        <v>4.4</v>
      </c>
      <c r="G28" s="560" t="s">
        <v>531</v>
      </c>
      <c r="H28" s="659" t="s">
        <v>484</v>
      </c>
      <c r="I28" s="286"/>
      <c r="J28" s="472"/>
      <c r="K28" s="319"/>
      <c r="L28" s="319"/>
      <c r="M28" s="319"/>
      <c r="N28" s="319"/>
      <c r="O28" s="319"/>
      <c r="P28" s="319"/>
      <c r="Q28" s="319"/>
      <c r="R28" s="319"/>
      <c r="S28" s="319"/>
      <c r="T28" s="319"/>
    </row>
    <row r="29" spans="1:20" s="255" customFormat="1" ht="18.75">
      <c r="A29" s="748"/>
      <c r="B29" s="748">
        <v>1</v>
      </c>
      <c r="C29" s="648"/>
      <c r="D29" s="648"/>
      <c r="F29" s="662" t="str">
        <f>"4."&amp;mergeValue(A29) &amp;"."&amp;mergeValue(B29)</f>
        <v>4.4.1</v>
      </c>
      <c r="G29" s="463" t="s">
        <v>626</v>
      </c>
      <c r="H29" s="651" t="str">
        <f>IF(region_name="","",region_name)</f>
        <v>Курская область</v>
      </c>
      <c r="I29" s="286" t="s">
        <v>534</v>
      </c>
      <c r="J29" s="472"/>
      <c r="K29" s="319"/>
      <c r="L29" s="319"/>
      <c r="M29" s="319"/>
      <c r="N29" s="319"/>
      <c r="O29" s="319"/>
      <c r="P29" s="319"/>
      <c r="Q29" s="319"/>
      <c r="R29" s="319"/>
      <c r="S29" s="319"/>
      <c r="T29" s="319"/>
    </row>
    <row r="30" spans="1:20" s="255" customFormat="1" ht="22.5">
      <c r="A30" s="748"/>
      <c r="B30" s="748"/>
      <c r="C30" s="748">
        <v>1</v>
      </c>
      <c r="D30" s="648"/>
      <c r="F30" s="662" t="str">
        <f>"4."&amp;mergeValue(A30) &amp;"."&amp;mergeValue(B30)&amp;"."&amp;mergeValue(C30)</f>
        <v>4.4.1.1</v>
      </c>
      <c r="G30" s="481" t="s">
        <v>532</v>
      </c>
      <c r="H30" s="651" t="str">
        <f>IF(Территории!H22="","","" &amp; Территории!H22 &amp; "")</f>
        <v>Курский муниципальный район</v>
      </c>
      <c r="I30" s="286" t="s">
        <v>535</v>
      </c>
      <c r="J30" s="472"/>
      <c r="K30" s="319"/>
      <c r="L30" s="319"/>
      <c r="M30" s="319"/>
      <c r="N30" s="319"/>
      <c r="O30" s="319"/>
      <c r="P30" s="319"/>
      <c r="Q30" s="319"/>
      <c r="R30" s="319"/>
      <c r="S30" s="319"/>
      <c r="T30" s="319"/>
    </row>
    <row r="31" spans="1:20" s="255" customFormat="1" ht="56.25">
      <c r="A31" s="748"/>
      <c r="B31" s="748"/>
      <c r="C31" s="748"/>
      <c r="D31" s="648">
        <v>1</v>
      </c>
      <c r="F31" s="662" t="str">
        <f>"4."&amp;mergeValue(A31) &amp;"."&amp;mergeValue(B31)&amp;"."&amp;mergeValue(C31)&amp;"."&amp;mergeValue(D31)</f>
        <v>4.4.1.1.1</v>
      </c>
      <c r="G31" s="563" t="s">
        <v>533</v>
      </c>
      <c r="H31" s="651" t="str">
        <f>IF(Территории!R23="","","" &amp; Территории!R23 &amp; "")</f>
        <v>Клюквинский сельсовет (38620428)</v>
      </c>
      <c r="I31" s="649" t="s">
        <v>625</v>
      </c>
      <c r="J31" s="472"/>
      <c r="K31" s="319"/>
      <c r="L31" s="319"/>
      <c r="M31" s="319"/>
      <c r="N31" s="319"/>
      <c r="O31" s="319"/>
      <c r="P31" s="319"/>
      <c r="Q31" s="319"/>
      <c r="R31" s="319"/>
      <c r="S31" s="319"/>
      <c r="T31" s="319"/>
    </row>
    <row r="32" spans="1:20" s="255" customFormat="1" ht="45">
      <c r="A32" s="748">
        <v>5</v>
      </c>
      <c r="B32" s="319"/>
      <c r="C32" s="319"/>
      <c r="D32" s="319"/>
      <c r="F32" s="662" t="str">
        <f>"2." &amp;mergeValue(A32)</f>
        <v>2.5</v>
      </c>
      <c r="G32" s="560" t="s">
        <v>529</v>
      </c>
      <c r="H32" s="651" t="str">
        <f>IF('Перечень тарифов'!R29="","наименование отсутствует","" &amp; 'Перечень тарифов'!R29 &amp; "")</f>
        <v>наименование отсутствует</v>
      </c>
      <c r="I32" s="286" t="s">
        <v>624</v>
      </c>
      <c r="J32" s="472"/>
      <c r="K32" s="319"/>
      <c r="L32" s="319"/>
      <c r="M32" s="319"/>
      <c r="N32" s="319"/>
      <c r="O32" s="319"/>
      <c r="P32" s="319"/>
      <c r="Q32" s="319"/>
      <c r="R32" s="319"/>
      <c r="S32" s="319"/>
      <c r="T32" s="319"/>
    </row>
    <row r="33" spans="1:20" s="255" customFormat="1" ht="22.5">
      <c r="A33" s="748"/>
      <c r="B33" s="319"/>
      <c r="C33" s="319"/>
      <c r="D33" s="319"/>
      <c r="F33" s="662" t="str">
        <f>"3." &amp;mergeValue(A33)</f>
        <v>3.5</v>
      </c>
      <c r="G33" s="560" t="s">
        <v>530</v>
      </c>
      <c r="H33" s="651" t="str">
        <f>IF('Перечень тарифов'!F21="","наименование отсутствует","" &amp; 'Перечень тарифов'!F21 &amp; "")</f>
        <v>Водоотведение</v>
      </c>
      <c r="I33" s="286" t="s">
        <v>622</v>
      </c>
      <c r="J33" s="472"/>
      <c r="K33" s="319"/>
      <c r="L33" s="319"/>
      <c r="M33" s="319"/>
      <c r="N33" s="319"/>
      <c r="O33" s="319"/>
      <c r="P33" s="319"/>
      <c r="Q33" s="319"/>
      <c r="R33" s="319"/>
      <c r="S33" s="319"/>
      <c r="T33" s="319"/>
    </row>
    <row r="34" spans="1:20" s="255" customFormat="1" ht="22.5">
      <c r="A34" s="748"/>
      <c r="B34" s="319"/>
      <c r="C34" s="319"/>
      <c r="D34" s="319"/>
      <c r="F34" s="662" t="str">
        <f>"4."&amp;mergeValue(A34)</f>
        <v>4.5</v>
      </c>
      <c r="G34" s="560" t="s">
        <v>531</v>
      </c>
      <c r="H34" s="659" t="s">
        <v>484</v>
      </c>
      <c r="I34" s="286"/>
      <c r="J34" s="472"/>
      <c r="K34" s="319"/>
      <c r="L34" s="319"/>
      <c r="M34" s="319"/>
      <c r="N34" s="319"/>
      <c r="O34" s="319"/>
      <c r="P34" s="319"/>
      <c r="Q34" s="319"/>
      <c r="R34" s="319"/>
      <c r="S34" s="319"/>
      <c r="T34" s="319"/>
    </row>
    <row r="35" spans="1:20" s="255" customFormat="1" ht="18.75">
      <c r="A35" s="748"/>
      <c r="B35" s="748">
        <v>1</v>
      </c>
      <c r="C35" s="648"/>
      <c r="D35" s="648"/>
      <c r="F35" s="662" t="str">
        <f>"4."&amp;mergeValue(A35) &amp;"."&amp;mergeValue(B35)</f>
        <v>4.5.1</v>
      </c>
      <c r="G35" s="463" t="s">
        <v>626</v>
      </c>
      <c r="H35" s="651" t="str">
        <f>IF(region_name="","",region_name)</f>
        <v>Курская область</v>
      </c>
      <c r="I35" s="286" t="s">
        <v>534</v>
      </c>
      <c r="J35" s="472"/>
      <c r="K35" s="319"/>
      <c r="L35" s="319"/>
      <c r="M35" s="319"/>
      <c r="N35" s="319"/>
      <c r="O35" s="319"/>
      <c r="P35" s="319"/>
      <c r="Q35" s="319"/>
      <c r="R35" s="319"/>
      <c r="S35" s="319"/>
      <c r="T35" s="319"/>
    </row>
    <row r="36" spans="1:20" s="255" customFormat="1" ht="22.5">
      <c r="A36" s="748"/>
      <c r="B36" s="748"/>
      <c r="C36" s="748">
        <v>1</v>
      </c>
      <c r="D36" s="648"/>
      <c r="F36" s="662" t="str">
        <f>"4."&amp;mergeValue(A36) &amp;"."&amp;mergeValue(B36)&amp;"."&amp;mergeValue(C36)</f>
        <v>4.5.1.1</v>
      </c>
      <c r="G36" s="481" t="s">
        <v>532</v>
      </c>
      <c r="H36" s="651" t="str">
        <f>IF(Территории!H25="","","" &amp; Территории!H25 &amp; "")</f>
        <v>Курский муниципальный район</v>
      </c>
      <c r="I36" s="286" t="s">
        <v>535</v>
      </c>
      <c r="J36" s="472"/>
      <c r="K36" s="319"/>
      <c r="L36" s="319"/>
      <c r="M36" s="319"/>
      <c r="N36" s="319"/>
      <c r="O36" s="319"/>
      <c r="P36" s="319"/>
      <c r="Q36" s="319"/>
      <c r="R36" s="319"/>
      <c r="S36" s="319"/>
      <c r="T36" s="319"/>
    </row>
    <row r="37" spans="1:20" s="255" customFormat="1" ht="56.25">
      <c r="A37" s="748"/>
      <c r="B37" s="748"/>
      <c r="C37" s="748"/>
      <c r="D37" s="648">
        <v>1</v>
      </c>
      <c r="F37" s="662" t="str">
        <f>"4."&amp;mergeValue(A37) &amp;"."&amp;mergeValue(B37)&amp;"."&amp;mergeValue(C37)&amp;"."&amp;mergeValue(D37)</f>
        <v>4.5.1.1.1</v>
      </c>
      <c r="G37" s="563" t="s">
        <v>533</v>
      </c>
      <c r="H37" s="651" t="str">
        <f>IF(Территории!R26="","","" &amp; Территории!R26 &amp; "")</f>
        <v>Лебяженский сельсовет (38620432)</v>
      </c>
      <c r="I37" s="649" t="s">
        <v>625</v>
      </c>
      <c r="J37" s="472"/>
      <c r="K37" s="319"/>
      <c r="L37" s="319"/>
      <c r="M37" s="319"/>
      <c r="N37" s="319"/>
      <c r="O37" s="319"/>
      <c r="P37" s="319"/>
      <c r="Q37" s="319"/>
      <c r="R37" s="319"/>
      <c r="S37" s="319"/>
      <c r="T37" s="319"/>
    </row>
    <row r="38" spans="1:20" s="255" customFormat="1" ht="45">
      <c r="A38" s="748">
        <v>6</v>
      </c>
      <c r="B38" s="319"/>
      <c r="C38" s="319"/>
      <c r="D38" s="319"/>
      <c r="F38" s="662" t="str">
        <f>"2." &amp;mergeValue(A38)</f>
        <v>2.6</v>
      </c>
      <c r="G38" s="560" t="s">
        <v>529</v>
      </c>
      <c r="H38" s="651" t="str">
        <f>IF('Перечень тарифов'!R31="","наименование отсутствует","" &amp; 'Перечень тарифов'!R31 &amp; "")</f>
        <v>п. Касиновский</v>
      </c>
      <c r="I38" s="286" t="s">
        <v>624</v>
      </c>
      <c r="J38" s="472"/>
      <c r="K38" s="319"/>
      <c r="L38" s="319"/>
      <c r="M38" s="319"/>
      <c r="N38" s="319"/>
      <c r="O38" s="319"/>
      <c r="P38" s="319"/>
      <c r="Q38" s="319"/>
      <c r="R38" s="319"/>
      <c r="S38" s="319"/>
      <c r="T38" s="319"/>
    </row>
    <row r="39" spans="1:20" s="255" customFormat="1" ht="22.5">
      <c r="A39" s="748"/>
      <c r="B39" s="319"/>
      <c r="C39" s="319"/>
      <c r="D39" s="319"/>
      <c r="F39" s="662" t="str">
        <f>"3." &amp;mergeValue(A39)</f>
        <v>3.6</v>
      </c>
      <c r="G39" s="560" t="s">
        <v>530</v>
      </c>
      <c r="H39" s="651" t="str">
        <f>IF('Перечень тарифов'!F21="","наименование отсутствует","" &amp; 'Перечень тарифов'!F21 &amp; "")</f>
        <v>Водоотведение</v>
      </c>
      <c r="I39" s="286" t="s">
        <v>622</v>
      </c>
      <c r="J39" s="472"/>
      <c r="K39" s="319"/>
      <c r="L39" s="319"/>
      <c r="M39" s="319"/>
      <c r="N39" s="319"/>
      <c r="O39" s="319"/>
      <c r="P39" s="319"/>
      <c r="Q39" s="319"/>
      <c r="R39" s="319"/>
      <c r="S39" s="319"/>
      <c r="T39" s="319"/>
    </row>
    <row r="40" spans="1:20" s="255" customFormat="1" ht="22.5">
      <c r="A40" s="748"/>
      <c r="B40" s="319"/>
      <c r="C40" s="319"/>
      <c r="D40" s="319"/>
      <c r="F40" s="662" t="str">
        <f>"4."&amp;mergeValue(A40)</f>
        <v>4.6</v>
      </c>
      <c r="G40" s="560" t="s">
        <v>531</v>
      </c>
      <c r="H40" s="659" t="s">
        <v>484</v>
      </c>
      <c r="I40" s="286"/>
      <c r="J40" s="472"/>
      <c r="K40" s="319"/>
      <c r="L40" s="319"/>
      <c r="M40" s="319"/>
      <c r="N40" s="319"/>
      <c r="O40" s="319"/>
      <c r="P40" s="319"/>
      <c r="Q40" s="319"/>
      <c r="R40" s="319"/>
      <c r="S40" s="319"/>
      <c r="T40" s="319"/>
    </row>
    <row r="41" spans="1:20" s="255" customFormat="1" ht="18.75">
      <c r="A41" s="748"/>
      <c r="B41" s="748">
        <v>1</v>
      </c>
      <c r="C41" s="648"/>
      <c r="D41" s="648"/>
      <c r="F41" s="662" t="str">
        <f>"4."&amp;mergeValue(A41) &amp;"."&amp;mergeValue(B41)</f>
        <v>4.6.1</v>
      </c>
      <c r="G41" s="463" t="s">
        <v>626</v>
      </c>
      <c r="H41" s="651" t="str">
        <f>IF(region_name="","",region_name)</f>
        <v>Курская область</v>
      </c>
      <c r="I41" s="286" t="s">
        <v>534</v>
      </c>
      <c r="J41" s="472"/>
      <c r="K41" s="319"/>
      <c r="L41" s="319"/>
      <c r="M41" s="319"/>
      <c r="N41" s="319"/>
      <c r="O41" s="319"/>
      <c r="P41" s="319"/>
      <c r="Q41" s="319"/>
      <c r="R41" s="319"/>
      <c r="S41" s="319"/>
      <c r="T41" s="319"/>
    </row>
    <row r="42" spans="1:20" s="255" customFormat="1" ht="22.5">
      <c r="A42" s="748"/>
      <c r="B42" s="748"/>
      <c r="C42" s="748">
        <v>1</v>
      </c>
      <c r="D42" s="648"/>
      <c r="F42" s="662" t="str">
        <f>"4."&amp;mergeValue(A42) &amp;"."&amp;mergeValue(B42)&amp;"."&amp;mergeValue(C42)</f>
        <v>4.6.1.1</v>
      </c>
      <c r="G42" s="481" t="s">
        <v>532</v>
      </c>
      <c r="H42" s="651" t="str">
        <f>IF(Территории!H28="","","" &amp; Территории!H28 &amp; "")</f>
        <v>Курский муниципальный район</v>
      </c>
      <c r="I42" s="286" t="s">
        <v>535</v>
      </c>
      <c r="J42" s="472"/>
      <c r="K42" s="319"/>
      <c r="L42" s="319"/>
      <c r="M42" s="319"/>
      <c r="N42" s="319"/>
      <c r="O42" s="319"/>
      <c r="P42" s="319"/>
      <c r="Q42" s="319"/>
      <c r="R42" s="319"/>
      <c r="S42" s="319"/>
      <c r="T42" s="319"/>
    </row>
    <row r="43" spans="1:20" s="255" customFormat="1" ht="56.25">
      <c r="A43" s="748"/>
      <c r="B43" s="748"/>
      <c r="C43" s="748"/>
      <c r="D43" s="648">
        <v>1</v>
      </c>
      <c r="F43" s="662" t="str">
        <f>"4."&amp;mergeValue(A43) &amp;"."&amp;mergeValue(B43)&amp;"."&amp;mergeValue(C43)&amp;"."&amp;mergeValue(D43)</f>
        <v>4.6.1.1.1</v>
      </c>
      <c r="G43" s="563" t="s">
        <v>533</v>
      </c>
      <c r="H43" s="651" t="str">
        <f>IF(Территории!R29="","","" &amp; Территории!R29 &amp; "")</f>
        <v>Нижнемедведицкий сельсовет (38620448)</v>
      </c>
      <c r="I43" s="649" t="s">
        <v>625</v>
      </c>
      <c r="J43" s="472"/>
      <c r="K43" s="319"/>
      <c r="L43" s="319"/>
      <c r="M43" s="319"/>
      <c r="N43" s="319"/>
      <c r="O43" s="319"/>
      <c r="P43" s="319"/>
      <c r="Q43" s="319"/>
      <c r="R43" s="319"/>
      <c r="S43" s="319"/>
      <c r="T43" s="319"/>
    </row>
    <row r="44" spans="1:20" s="255" customFormat="1" ht="45">
      <c r="A44" s="748">
        <v>7</v>
      </c>
      <c r="B44" s="319"/>
      <c r="C44" s="319"/>
      <c r="D44" s="319"/>
      <c r="F44" s="662" t="str">
        <f>"2." &amp;mergeValue(A44)</f>
        <v>2.7</v>
      </c>
      <c r="G44" s="560" t="s">
        <v>529</v>
      </c>
      <c r="H44" s="651" t="str">
        <f>IF('Перечень тарифов'!R32="","наименование отсутствует","" &amp; 'Перечень тарифов'!R32 &amp; "")</f>
        <v>д. Татаренково</v>
      </c>
      <c r="I44" s="286" t="s">
        <v>624</v>
      </c>
      <c r="J44" s="472"/>
      <c r="K44" s="319"/>
      <c r="L44" s="319"/>
      <c r="M44" s="319"/>
      <c r="N44" s="319"/>
      <c r="O44" s="319"/>
      <c r="P44" s="319"/>
      <c r="Q44" s="319"/>
      <c r="R44" s="319"/>
      <c r="S44" s="319"/>
      <c r="T44" s="319"/>
    </row>
    <row r="45" spans="1:20" s="255" customFormat="1" ht="22.5">
      <c r="A45" s="748"/>
      <c r="B45" s="319"/>
      <c r="C45" s="319"/>
      <c r="D45" s="319"/>
      <c r="F45" s="662" t="str">
        <f>"3." &amp;mergeValue(A45)</f>
        <v>3.7</v>
      </c>
      <c r="G45" s="560" t="s">
        <v>530</v>
      </c>
      <c r="H45" s="651" t="str">
        <f>IF('Перечень тарифов'!F21="","наименование отсутствует","" &amp; 'Перечень тарифов'!F21 &amp; "")</f>
        <v>Водоотведение</v>
      </c>
      <c r="I45" s="286" t="s">
        <v>622</v>
      </c>
      <c r="J45" s="472"/>
      <c r="K45" s="319"/>
      <c r="L45" s="319"/>
      <c r="M45" s="319"/>
      <c r="N45" s="319"/>
      <c r="O45" s="319"/>
      <c r="P45" s="319"/>
      <c r="Q45" s="319"/>
      <c r="R45" s="319"/>
      <c r="S45" s="319"/>
      <c r="T45" s="319"/>
    </row>
    <row r="46" spans="1:20" s="255" customFormat="1" ht="22.5">
      <c r="A46" s="748"/>
      <c r="B46" s="319"/>
      <c r="C46" s="319"/>
      <c r="D46" s="319"/>
      <c r="F46" s="662" t="str">
        <f>"4."&amp;mergeValue(A46)</f>
        <v>4.7</v>
      </c>
      <c r="G46" s="560" t="s">
        <v>531</v>
      </c>
      <c r="H46" s="659" t="s">
        <v>484</v>
      </c>
      <c r="I46" s="286"/>
      <c r="J46" s="472"/>
      <c r="K46" s="319"/>
      <c r="L46" s="319"/>
      <c r="M46" s="319"/>
      <c r="N46" s="319"/>
      <c r="O46" s="319"/>
      <c r="P46" s="319"/>
      <c r="Q46" s="319"/>
      <c r="R46" s="319"/>
      <c r="S46" s="319"/>
      <c r="T46" s="319"/>
    </row>
    <row r="47" spans="1:20" s="255" customFormat="1" ht="18.75">
      <c r="A47" s="748"/>
      <c r="B47" s="748">
        <v>1</v>
      </c>
      <c r="C47" s="648"/>
      <c r="D47" s="648"/>
      <c r="F47" s="662" t="str">
        <f>"4."&amp;mergeValue(A47) &amp;"."&amp;mergeValue(B47)</f>
        <v>4.7.1</v>
      </c>
      <c r="G47" s="463" t="s">
        <v>626</v>
      </c>
      <c r="H47" s="651" t="str">
        <f>IF(region_name="","",region_name)</f>
        <v>Курская область</v>
      </c>
      <c r="I47" s="286" t="s">
        <v>534</v>
      </c>
      <c r="J47" s="472"/>
      <c r="K47" s="319"/>
      <c r="L47" s="319"/>
      <c r="M47" s="319"/>
      <c r="N47" s="319"/>
      <c r="O47" s="319"/>
      <c r="P47" s="319"/>
      <c r="Q47" s="319"/>
      <c r="R47" s="319"/>
      <c r="S47" s="319"/>
      <c r="T47" s="319"/>
    </row>
    <row r="48" spans="1:20" s="255" customFormat="1" ht="22.5">
      <c r="A48" s="748"/>
      <c r="B48" s="748"/>
      <c r="C48" s="748">
        <v>1</v>
      </c>
      <c r="D48" s="648"/>
      <c r="F48" s="662" t="str">
        <f>"4."&amp;mergeValue(A48) &amp;"."&amp;mergeValue(B48)&amp;"."&amp;mergeValue(C48)</f>
        <v>4.7.1.1</v>
      </c>
      <c r="G48" s="481" t="s">
        <v>532</v>
      </c>
      <c r="H48" s="651" t="str">
        <f>IF(Территории!H28="","","" &amp; Территории!H28 &amp; "")</f>
        <v>Курский муниципальный район</v>
      </c>
      <c r="I48" s="286" t="s">
        <v>535</v>
      </c>
      <c r="J48" s="472"/>
      <c r="K48" s="319"/>
      <c r="L48" s="319"/>
      <c r="M48" s="319"/>
      <c r="N48" s="319"/>
      <c r="O48" s="319"/>
      <c r="P48" s="319"/>
      <c r="Q48" s="319"/>
      <c r="R48" s="319"/>
      <c r="S48" s="319"/>
      <c r="T48" s="319"/>
    </row>
    <row r="49" spans="1:20" s="255" customFormat="1" ht="56.25">
      <c r="A49" s="748"/>
      <c r="B49" s="748"/>
      <c r="C49" s="748"/>
      <c r="D49" s="648">
        <v>1</v>
      </c>
      <c r="F49" s="662" t="str">
        <f>"4."&amp;mergeValue(A49) &amp;"."&amp;mergeValue(B49)&amp;"."&amp;mergeValue(C49)&amp;"."&amp;mergeValue(D49)</f>
        <v>4.7.1.1.1</v>
      </c>
      <c r="G49" s="563" t="s">
        <v>533</v>
      </c>
      <c r="H49" s="651" t="str">
        <f>IF(Территории!R29="","","" &amp; Территории!R29 &amp; "")</f>
        <v>Нижнемедведицкий сельсовет (38620448)</v>
      </c>
      <c r="I49" s="649" t="s">
        <v>625</v>
      </c>
      <c r="J49" s="472"/>
      <c r="K49" s="319"/>
      <c r="L49" s="319"/>
      <c r="M49" s="319"/>
      <c r="N49" s="319"/>
      <c r="O49" s="319"/>
      <c r="P49" s="319"/>
      <c r="Q49" s="319"/>
      <c r="R49" s="319"/>
      <c r="S49" s="319"/>
      <c r="T49" s="319"/>
    </row>
    <row r="50" spans="1:20" s="255" customFormat="1" ht="45">
      <c r="A50" s="748">
        <v>8</v>
      </c>
      <c r="B50" s="319"/>
      <c r="C50" s="319"/>
      <c r="D50" s="319"/>
      <c r="F50" s="662" t="str">
        <f>"2." &amp;mergeValue(A50)</f>
        <v>2.8</v>
      </c>
      <c r="G50" s="560" t="s">
        <v>529</v>
      </c>
      <c r="H50" s="651" t="str">
        <f>IF('Перечень тарифов'!R34="","наименование отсутствует","" &amp; 'Перечень тарифов'!R34 &amp; "")</f>
        <v>наименование отсутствует</v>
      </c>
      <c r="I50" s="286" t="s">
        <v>624</v>
      </c>
      <c r="J50" s="472"/>
      <c r="K50" s="319"/>
      <c r="L50" s="319"/>
      <c r="M50" s="319"/>
      <c r="N50" s="319"/>
      <c r="O50" s="319"/>
      <c r="P50" s="319"/>
      <c r="Q50" s="319"/>
      <c r="R50" s="319"/>
      <c r="S50" s="319"/>
      <c r="T50" s="319"/>
    </row>
    <row r="51" spans="1:20" s="255" customFormat="1" ht="22.5">
      <c r="A51" s="748"/>
      <c r="B51" s="319"/>
      <c r="C51" s="319"/>
      <c r="D51" s="319"/>
      <c r="F51" s="662" t="str">
        <f>"3." &amp;mergeValue(A51)</f>
        <v>3.8</v>
      </c>
      <c r="G51" s="560" t="s">
        <v>530</v>
      </c>
      <c r="H51" s="651" t="str">
        <f>IF('Перечень тарифов'!F21="","наименование отсутствует","" &amp; 'Перечень тарифов'!F21 &amp; "")</f>
        <v>Водоотведение</v>
      </c>
      <c r="I51" s="286" t="s">
        <v>622</v>
      </c>
      <c r="J51" s="472"/>
      <c r="K51" s="319"/>
      <c r="L51" s="319"/>
      <c r="M51" s="319"/>
      <c r="N51" s="319"/>
      <c r="O51" s="319"/>
      <c r="P51" s="319"/>
      <c r="Q51" s="319"/>
      <c r="R51" s="319"/>
      <c r="S51" s="319"/>
      <c r="T51" s="319"/>
    </row>
    <row r="52" spans="1:20" s="255" customFormat="1" ht="22.5">
      <c r="A52" s="748"/>
      <c r="B52" s="319"/>
      <c r="C52" s="319"/>
      <c r="D52" s="319"/>
      <c r="F52" s="662" t="str">
        <f>"4."&amp;mergeValue(A52)</f>
        <v>4.8</v>
      </c>
      <c r="G52" s="560" t="s">
        <v>531</v>
      </c>
      <c r="H52" s="659" t="s">
        <v>484</v>
      </c>
      <c r="I52" s="286"/>
      <c r="J52" s="472"/>
      <c r="K52" s="319"/>
      <c r="L52" s="319"/>
      <c r="M52" s="319"/>
      <c r="N52" s="319"/>
      <c r="O52" s="319"/>
      <c r="P52" s="319"/>
      <c r="Q52" s="319"/>
      <c r="R52" s="319"/>
      <c r="S52" s="319"/>
      <c r="T52" s="319"/>
    </row>
    <row r="53" spans="1:20" s="255" customFormat="1" ht="18.75">
      <c r="A53" s="748"/>
      <c r="B53" s="748">
        <v>1</v>
      </c>
      <c r="C53" s="648"/>
      <c r="D53" s="648"/>
      <c r="F53" s="662" t="str">
        <f>"4."&amp;mergeValue(A53) &amp;"."&amp;mergeValue(B53)</f>
        <v>4.8.1</v>
      </c>
      <c r="G53" s="463" t="s">
        <v>626</v>
      </c>
      <c r="H53" s="651" t="str">
        <f>IF(region_name="","",region_name)</f>
        <v>Курская область</v>
      </c>
      <c r="I53" s="286" t="s">
        <v>534</v>
      </c>
      <c r="J53" s="472"/>
      <c r="K53" s="319"/>
      <c r="L53" s="319"/>
      <c r="M53" s="319"/>
      <c r="N53" s="319"/>
      <c r="O53" s="319"/>
      <c r="P53" s="319"/>
      <c r="Q53" s="319"/>
      <c r="R53" s="319"/>
      <c r="S53" s="319"/>
      <c r="T53" s="319"/>
    </row>
    <row r="54" spans="1:20" s="255" customFormat="1" ht="22.5">
      <c r="A54" s="748"/>
      <c r="B54" s="748"/>
      <c r="C54" s="748">
        <v>1</v>
      </c>
      <c r="D54" s="648"/>
      <c r="F54" s="662" t="str">
        <f>"4."&amp;mergeValue(A54) &amp;"."&amp;mergeValue(B54)&amp;"."&amp;mergeValue(C54)</f>
        <v>4.8.1.1</v>
      </c>
      <c r="G54" s="481" t="s">
        <v>532</v>
      </c>
      <c r="H54" s="651" t="str">
        <f>IF(Территории!H31="","","" &amp; Территории!H31 &amp; "")</f>
        <v>Курский муниципальный район</v>
      </c>
      <c r="I54" s="286" t="s">
        <v>535</v>
      </c>
      <c r="J54" s="472"/>
      <c r="K54" s="319"/>
      <c r="L54" s="319"/>
      <c r="M54" s="319"/>
      <c r="N54" s="319"/>
      <c r="O54" s="319"/>
      <c r="P54" s="319"/>
      <c r="Q54" s="319"/>
      <c r="R54" s="319"/>
      <c r="S54" s="319"/>
      <c r="T54" s="319"/>
    </row>
    <row r="55" spans="1:20" s="255" customFormat="1" ht="56.25">
      <c r="A55" s="748"/>
      <c r="B55" s="748"/>
      <c r="C55" s="748"/>
      <c r="D55" s="648">
        <v>1</v>
      </c>
      <c r="F55" s="662" t="str">
        <f>"4."&amp;mergeValue(A55) &amp;"."&amp;mergeValue(B55)&amp;"."&amp;mergeValue(C55)&amp;"."&amp;mergeValue(D55)</f>
        <v>4.8.1.1.1</v>
      </c>
      <c r="G55" s="563" t="s">
        <v>533</v>
      </c>
      <c r="H55" s="651" t="str">
        <f>IF(Территории!R32="","","" &amp; Территории!R32 &amp; "")</f>
        <v>Полянский сельсовет (38620472)</v>
      </c>
      <c r="I55" s="649" t="s">
        <v>625</v>
      </c>
      <c r="J55" s="472"/>
      <c r="K55" s="319"/>
      <c r="L55" s="319"/>
      <c r="M55" s="319"/>
      <c r="N55" s="319"/>
      <c r="O55" s="319"/>
      <c r="P55" s="319"/>
      <c r="Q55" s="319"/>
      <c r="R55" s="319"/>
      <c r="S55" s="319"/>
      <c r="T55" s="319"/>
    </row>
    <row r="56" spans="1:20" s="255" customFormat="1" ht="45">
      <c r="A56" s="748">
        <v>9</v>
      </c>
      <c r="B56" s="319"/>
      <c r="C56" s="319"/>
      <c r="D56" s="319"/>
      <c r="F56" s="662" t="str">
        <f>"2." &amp;mergeValue(A56)</f>
        <v>2.9</v>
      </c>
      <c r="G56" s="560" t="s">
        <v>529</v>
      </c>
      <c r="H56" s="651" t="str">
        <f>IF('Перечень тарифов'!R36="","наименование отсутствует","" &amp; 'Перечень тарифов'!R36 &amp; "")</f>
        <v>п. Искра</v>
      </c>
      <c r="I56" s="286" t="s">
        <v>624</v>
      </c>
      <c r="J56" s="472"/>
      <c r="K56" s="319"/>
      <c r="L56" s="319"/>
      <c r="M56" s="319"/>
      <c r="N56" s="319"/>
      <c r="O56" s="319"/>
      <c r="P56" s="319"/>
      <c r="Q56" s="319"/>
      <c r="R56" s="319"/>
      <c r="S56" s="319"/>
      <c r="T56" s="319"/>
    </row>
    <row r="57" spans="1:20" s="255" customFormat="1" ht="22.5">
      <c r="A57" s="748"/>
      <c r="B57" s="319"/>
      <c r="C57" s="319"/>
      <c r="D57" s="319"/>
      <c r="F57" s="662" t="str">
        <f>"3." &amp;mergeValue(A57)</f>
        <v>3.9</v>
      </c>
      <c r="G57" s="560" t="s">
        <v>530</v>
      </c>
      <c r="H57" s="651" t="str">
        <f>IF('Перечень тарифов'!F21="","наименование отсутствует","" &amp; 'Перечень тарифов'!F21 &amp; "")</f>
        <v>Водоотведение</v>
      </c>
      <c r="I57" s="286" t="s">
        <v>622</v>
      </c>
      <c r="J57" s="472"/>
      <c r="K57" s="319"/>
      <c r="L57" s="319"/>
      <c r="M57" s="319"/>
      <c r="N57" s="319"/>
      <c r="O57" s="319"/>
      <c r="P57" s="319"/>
      <c r="Q57" s="319"/>
      <c r="R57" s="319"/>
      <c r="S57" s="319"/>
      <c r="T57" s="319"/>
    </row>
    <row r="58" spans="1:20" s="255" customFormat="1" ht="22.5">
      <c r="A58" s="748"/>
      <c r="B58" s="319"/>
      <c r="C58" s="319"/>
      <c r="D58" s="319"/>
      <c r="F58" s="662" t="str">
        <f>"4."&amp;mergeValue(A58)</f>
        <v>4.9</v>
      </c>
      <c r="G58" s="560" t="s">
        <v>531</v>
      </c>
      <c r="H58" s="659" t="s">
        <v>484</v>
      </c>
      <c r="I58" s="286"/>
      <c r="J58" s="472"/>
      <c r="K58" s="319"/>
      <c r="L58" s="319"/>
      <c r="M58" s="319"/>
      <c r="N58" s="319"/>
      <c r="O58" s="319"/>
      <c r="P58" s="319"/>
      <c r="Q58" s="319"/>
      <c r="R58" s="319"/>
      <c r="S58" s="319"/>
      <c r="T58" s="319"/>
    </row>
    <row r="59" spans="1:20" s="255" customFormat="1" ht="18.75">
      <c r="A59" s="748"/>
      <c r="B59" s="748">
        <v>1</v>
      </c>
      <c r="C59" s="648"/>
      <c r="D59" s="648"/>
      <c r="F59" s="662" t="str">
        <f>"4."&amp;mergeValue(A59) &amp;"."&amp;mergeValue(B59)</f>
        <v>4.9.1</v>
      </c>
      <c r="G59" s="463" t="s">
        <v>626</v>
      </c>
      <c r="H59" s="651" t="str">
        <f>IF(region_name="","",region_name)</f>
        <v>Курская область</v>
      </c>
      <c r="I59" s="286" t="s">
        <v>534</v>
      </c>
      <c r="J59" s="472"/>
      <c r="K59" s="319"/>
      <c r="L59" s="319"/>
      <c r="M59" s="319"/>
      <c r="N59" s="319"/>
      <c r="O59" s="319"/>
      <c r="P59" s="319"/>
      <c r="Q59" s="319"/>
      <c r="R59" s="319"/>
      <c r="S59" s="319"/>
      <c r="T59" s="319"/>
    </row>
    <row r="60" spans="1:20" s="255" customFormat="1" ht="22.5">
      <c r="A60" s="748"/>
      <c r="B60" s="748"/>
      <c r="C60" s="748">
        <v>1</v>
      </c>
      <c r="D60" s="648"/>
      <c r="F60" s="662" t="str">
        <f>"4."&amp;mergeValue(A60) &amp;"."&amp;mergeValue(B60)&amp;"."&amp;mergeValue(C60)</f>
        <v>4.9.1.1</v>
      </c>
      <c r="G60" s="481" t="s">
        <v>532</v>
      </c>
      <c r="H60" s="651" t="str">
        <f>IF(Территории!H34="","","" &amp; Территории!H34 &amp; "")</f>
        <v>Курский муниципальный район</v>
      </c>
      <c r="I60" s="286" t="s">
        <v>535</v>
      </c>
      <c r="J60" s="472"/>
      <c r="K60" s="319"/>
      <c r="L60" s="319"/>
      <c r="M60" s="319"/>
      <c r="N60" s="319"/>
      <c r="O60" s="319"/>
      <c r="P60" s="319"/>
      <c r="Q60" s="319"/>
      <c r="R60" s="319"/>
      <c r="S60" s="319"/>
      <c r="T60" s="319"/>
    </row>
    <row r="61" spans="1:20" s="255" customFormat="1" ht="56.25">
      <c r="A61" s="748"/>
      <c r="B61" s="748"/>
      <c r="C61" s="748"/>
      <c r="D61" s="648">
        <v>1</v>
      </c>
      <c r="F61" s="662" t="str">
        <f>"4."&amp;mergeValue(A61) &amp;"."&amp;mergeValue(B61)&amp;"."&amp;mergeValue(C61)&amp;"."&amp;mergeValue(D61)</f>
        <v>4.9.1.1.1</v>
      </c>
      <c r="G61" s="563" t="s">
        <v>533</v>
      </c>
      <c r="H61" s="651" t="str">
        <f>IF(Территории!R35="","","" &amp; Территории!R35 &amp; "")</f>
        <v>Щетинский сельсовет (38620492)</v>
      </c>
      <c r="I61" s="649" t="s">
        <v>625</v>
      </c>
      <c r="J61" s="472"/>
      <c r="K61" s="319"/>
      <c r="L61" s="319"/>
      <c r="M61" s="319"/>
      <c r="N61" s="319"/>
      <c r="O61" s="319"/>
      <c r="P61" s="319"/>
      <c r="Q61" s="319"/>
      <c r="R61" s="319"/>
      <c r="S61" s="319"/>
      <c r="T61" s="319"/>
    </row>
    <row r="62" spans="1:20" s="255" customFormat="1" ht="45">
      <c r="A62" s="748">
        <v>10</v>
      </c>
      <c r="B62" s="319"/>
      <c r="C62" s="319"/>
      <c r="D62" s="319"/>
      <c r="F62" s="662" t="str">
        <f>"2." &amp;mergeValue(A62)</f>
        <v>2.10</v>
      </c>
      <c r="G62" s="560" t="s">
        <v>529</v>
      </c>
      <c r="H62" s="651" t="str">
        <f>IF('Перечень тарифов'!R37="","наименование отсутствует","" &amp; 'Перечень тарифов'!R37 &amp; "")</f>
        <v>кроме п. Искра</v>
      </c>
      <c r="I62" s="286" t="s">
        <v>624</v>
      </c>
      <c r="J62" s="472"/>
      <c r="K62" s="319"/>
      <c r="L62" s="319"/>
      <c r="M62" s="319"/>
      <c r="N62" s="319"/>
      <c r="O62" s="319"/>
      <c r="P62" s="319"/>
      <c r="Q62" s="319"/>
      <c r="R62" s="319"/>
      <c r="S62" s="319"/>
      <c r="T62" s="319"/>
    </row>
    <row r="63" spans="1:20" s="255" customFormat="1" ht="22.5">
      <c r="A63" s="748"/>
      <c r="B63" s="319"/>
      <c r="C63" s="319"/>
      <c r="D63" s="319"/>
      <c r="F63" s="662" t="str">
        <f>"3." &amp;mergeValue(A63)</f>
        <v>3.10</v>
      </c>
      <c r="G63" s="560" t="s">
        <v>530</v>
      </c>
      <c r="H63" s="651" t="str">
        <f>IF('Перечень тарифов'!F21="","наименование отсутствует","" &amp; 'Перечень тарифов'!F21 &amp; "")</f>
        <v>Водоотведение</v>
      </c>
      <c r="I63" s="286" t="s">
        <v>622</v>
      </c>
      <c r="J63" s="472"/>
      <c r="K63" s="319"/>
      <c r="L63" s="319"/>
      <c r="M63" s="319"/>
      <c r="N63" s="319"/>
      <c r="O63" s="319"/>
      <c r="P63" s="319"/>
      <c r="Q63" s="319"/>
      <c r="R63" s="319"/>
      <c r="S63" s="319"/>
      <c r="T63" s="319"/>
    </row>
    <row r="64" spans="1:20" s="255" customFormat="1" ht="22.5">
      <c r="A64" s="748"/>
      <c r="B64" s="319"/>
      <c r="C64" s="319"/>
      <c r="D64" s="319"/>
      <c r="F64" s="662" t="str">
        <f>"4."&amp;mergeValue(A64)</f>
        <v>4.10</v>
      </c>
      <c r="G64" s="560" t="s">
        <v>531</v>
      </c>
      <c r="H64" s="659" t="s">
        <v>484</v>
      </c>
      <c r="I64" s="286"/>
      <c r="J64" s="472"/>
      <c r="K64" s="319"/>
      <c r="L64" s="319"/>
      <c r="M64" s="319"/>
      <c r="N64" s="319"/>
      <c r="O64" s="319"/>
      <c r="P64" s="319"/>
      <c r="Q64" s="319"/>
      <c r="R64" s="319"/>
      <c r="S64" s="319"/>
      <c r="T64" s="319"/>
    </row>
    <row r="65" spans="1:20" s="255" customFormat="1" ht="18.75">
      <c r="A65" s="748"/>
      <c r="B65" s="748">
        <v>1</v>
      </c>
      <c r="C65" s="648"/>
      <c r="D65" s="648"/>
      <c r="F65" s="662" t="str">
        <f>"4."&amp;mergeValue(A65) &amp;"."&amp;mergeValue(B65)</f>
        <v>4.10.1</v>
      </c>
      <c r="G65" s="463" t="s">
        <v>626</v>
      </c>
      <c r="H65" s="651" t="str">
        <f>IF(region_name="","",region_name)</f>
        <v>Курская область</v>
      </c>
      <c r="I65" s="286" t="s">
        <v>534</v>
      </c>
      <c r="J65" s="472"/>
      <c r="K65" s="319"/>
      <c r="L65" s="319"/>
      <c r="M65" s="319"/>
      <c r="N65" s="319"/>
      <c r="O65" s="319"/>
      <c r="P65" s="319"/>
      <c r="Q65" s="319"/>
      <c r="R65" s="319"/>
      <c r="S65" s="319"/>
      <c r="T65" s="319"/>
    </row>
    <row r="66" spans="1:20" s="255" customFormat="1" ht="22.5">
      <c r="A66" s="748"/>
      <c r="B66" s="748"/>
      <c r="C66" s="748">
        <v>1</v>
      </c>
      <c r="D66" s="648"/>
      <c r="F66" s="662" t="str">
        <f>"4."&amp;mergeValue(A66) &amp;"."&amp;mergeValue(B66)&amp;"."&amp;mergeValue(C66)</f>
        <v>4.10.1.1</v>
      </c>
      <c r="G66" s="481" t="s">
        <v>532</v>
      </c>
      <c r="H66" s="651" t="str">
        <f>IF(Территории!H34="","","" &amp; Территории!H34 &amp; "")</f>
        <v>Курский муниципальный район</v>
      </c>
      <c r="I66" s="286" t="s">
        <v>535</v>
      </c>
      <c r="J66" s="472"/>
      <c r="K66" s="319"/>
      <c r="L66" s="319"/>
      <c r="M66" s="319"/>
      <c r="N66" s="319"/>
      <c r="O66" s="319"/>
      <c r="P66" s="319"/>
      <c r="Q66" s="319"/>
      <c r="R66" s="319"/>
      <c r="S66" s="319"/>
      <c r="T66" s="319"/>
    </row>
    <row r="67" spans="1:20" s="255" customFormat="1" ht="56.25">
      <c r="A67" s="748"/>
      <c r="B67" s="748"/>
      <c r="C67" s="748"/>
      <c r="D67" s="648">
        <v>1</v>
      </c>
      <c r="F67" s="662" t="str">
        <f>"4."&amp;mergeValue(A67) &amp;"."&amp;mergeValue(B67)&amp;"."&amp;mergeValue(C67)&amp;"."&amp;mergeValue(D67)</f>
        <v>4.10.1.1.1</v>
      </c>
      <c r="G67" s="563" t="s">
        <v>533</v>
      </c>
      <c r="H67" s="651" t="str">
        <f>IF(Территории!R35="","","" &amp; Территории!R35 &amp; "")</f>
        <v>Щетинский сельсовет (38620492)</v>
      </c>
      <c r="I67" s="649" t="s">
        <v>625</v>
      </c>
      <c r="J67" s="472"/>
      <c r="K67" s="319"/>
      <c r="L67" s="319"/>
      <c r="M67" s="319"/>
      <c r="N67" s="319"/>
      <c r="O67" s="319"/>
      <c r="P67" s="319"/>
      <c r="Q67" s="319"/>
      <c r="R67" s="319"/>
      <c r="S67" s="319"/>
      <c r="T67" s="319"/>
    </row>
    <row r="68" spans="1:20" s="465" customFormat="1" ht="3" customHeight="1">
      <c r="A68" s="467"/>
      <c r="B68" s="467"/>
      <c r="C68" s="467"/>
      <c r="D68" s="467"/>
      <c r="F68" s="464"/>
      <c r="G68" s="561"/>
      <c r="H68" s="562"/>
      <c r="I68" s="343"/>
      <c r="J68" s="467"/>
      <c r="K68" s="467"/>
      <c r="L68" s="467"/>
      <c r="M68" s="467"/>
      <c r="N68" s="467"/>
      <c r="O68" s="467"/>
      <c r="P68" s="467"/>
      <c r="Q68" s="467"/>
      <c r="R68" s="467"/>
      <c r="S68" s="467"/>
      <c r="T68" s="467"/>
    </row>
    <row r="69" spans="1:20" s="465" customFormat="1" ht="15" customHeight="1">
      <c r="A69" s="467"/>
      <c r="B69" s="467"/>
      <c r="C69" s="467"/>
      <c r="D69" s="467"/>
      <c r="F69" s="464"/>
      <c r="G69" s="749" t="s">
        <v>627</v>
      </c>
      <c r="H69" s="749"/>
      <c r="I69" s="343"/>
      <c r="J69" s="467"/>
      <c r="K69" s="467"/>
      <c r="L69" s="467"/>
      <c r="M69" s="467"/>
      <c r="N69" s="467"/>
      <c r="O69" s="467"/>
      <c r="P69" s="467"/>
      <c r="Q69" s="467"/>
      <c r="R69" s="467"/>
      <c r="S69" s="467"/>
      <c r="T69" s="467"/>
    </row>
  </sheetData>
  <sheetProtection algorithmName="SHA-512" hashValue="GdSg5e0Kcn/SKBjsGoGqzYqMeSvjyAbwl7Qgro0ViP1Dr8Y6QQ60MaUKRu///MeLxdTupas/VZpGTrftGyYgZA==" saltValue="TK7JIRzEZwUzOaZ7V9w90Q==" spinCount="100000" sheet="1" objects="1" scenarios="1" formatColumns="0" formatRows="0"/>
  <mergeCells count="34">
    <mergeCell ref="F2:H2"/>
    <mergeCell ref="F4:H4"/>
    <mergeCell ref="I4:I5"/>
    <mergeCell ref="A8:A13"/>
    <mergeCell ref="B11:B13"/>
    <mergeCell ref="C12:C13"/>
    <mergeCell ref="A14:A19"/>
    <mergeCell ref="B17:B19"/>
    <mergeCell ref="C18:C19"/>
    <mergeCell ref="A20:A25"/>
    <mergeCell ref="B23:B25"/>
    <mergeCell ref="C24:C25"/>
    <mergeCell ref="A26:A31"/>
    <mergeCell ref="B29:B31"/>
    <mergeCell ref="C30:C31"/>
    <mergeCell ref="A32:A37"/>
    <mergeCell ref="B35:B37"/>
    <mergeCell ref="C36:C37"/>
    <mergeCell ref="A38:A43"/>
    <mergeCell ref="B41:B43"/>
    <mergeCell ref="C42:C43"/>
    <mergeCell ref="A44:A49"/>
    <mergeCell ref="B47:B49"/>
    <mergeCell ref="C48:C49"/>
    <mergeCell ref="A62:A67"/>
    <mergeCell ref="B65:B67"/>
    <mergeCell ref="C66:C67"/>
    <mergeCell ref="G69:H69"/>
    <mergeCell ref="A50:A55"/>
    <mergeCell ref="B53:B55"/>
    <mergeCell ref="C54:C55"/>
    <mergeCell ref="A56:A61"/>
    <mergeCell ref="B59:B61"/>
    <mergeCell ref="C60:C61"/>
  </mergeCells>
  <dataValidations count="1">
    <dataValidation type="textLength" operator="lessThanOrEqual" allowBlank="1" showInputMessage="1" showErrorMessage="1" errorTitle="Ошибка" error="Допускается ввод не более 900 символов!" sqref="I68:I69" xr:uid="{4E482C10-31A5-4A34-AB22-9A2F05331C89}">
      <formula1>900</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2">
    <tabColor rgb="FFEAEBEE"/>
  </sheetPr>
  <dimension ref="A1:AC34"/>
  <sheetViews>
    <sheetView showGridLines="0" tabSelected="1" topLeftCell="C4" zoomScaleNormal="100" workbookViewId="0">
      <selection activeCell="H15" sqref="H15"/>
    </sheetView>
  </sheetViews>
  <sheetFormatPr defaultColWidth="10.5703125" defaultRowHeight="14.25"/>
  <cols>
    <col min="1" max="1" width="9.140625" style="96" hidden="1" customWidth="1"/>
    <col min="2" max="2" width="9.140625" style="249" hidden="1" customWidth="1"/>
    <col min="3" max="3" width="3.7109375" style="87" customWidth="1"/>
    <col min="4" max="4" width="6.28515625" style="35" bestFit="1" customWidth="1"/>
    <col min="5" max="5" width="63.42578125" style="35" customWidth="1"/>
    <col min="6" max="6" width="1.7109375" style="35" hidden="1" customWidth="1"/>
    <col min="7" max="8" width="35.7109375" style="35" customWidth="1"/>
    <col min="9" max="9" width="91.5703125" style="35" customWidth="1"/>
    <col min="10" max="10" width="10.5703125" style="35"/>
    <col min="11" max="12" width="10.5703125" style="317"/>
    <col min="13" max="16384" width="10.5703125" style="35"/>
  </cols>
  <sheetData>
    <row r="1" spans="1:29" hidden="1">
      <c r="P1" s="501"/>
      <c r="AC1" s="555"/>
    </row>
    <row r="2" spans="1:29" hidden="1"/>
    <row r="3" spans="1:29" hidden="1"/>
    <row r="4" spans="1:29" ht="3" customHeight="1">
      <c r="C4" s="86"/>
      <c r="D4" s="36"/>
      <c r="E4" s="36"/>
      <c r="F4" s="36"/>
      <c r="G4" s="36"/>
      <c r="H4" s="37"/>
      <c r="I4" s="37"/>
    </row>
    <row r="5" spans="1:29" ht="26.1" customHeight="1">
      <c r="C5" s="86"/>
      <c r="D5" s="782" t="s">
        <v>664</v>
      </c>
      <c r="E5" s="782"/>
      <c r="F5" s="782"/>
      <c r="G5" s="782"/>
      <c r="H5" s="782"/>
      <c r="I5" s="474"/>
    </row>
    <row r="6" spans="1:29" ht="3" customHeight="1">
      <c r="C6" s="86"/>
      <c r="D6" s="36"/>
      <c r="E6" s="84"/>
      <c r="F6" s="84"/>
      <c r="G6" s="84"/>
      <c r="H6" s="83"/>
      <c r="I6" s="413"/>
    </row>
    <row r="7" spans="1:29" ht="21" customHeight="1">
      <c r="C7" s="86"/>
      <c r="D7" s="786" t="s">
        <v>480</v>
      </c>
      <c r="E7" s="786"/>
      <c r="F7" s="786"/>
      <c r="G7" s="786"/>
      <c r="H7" s="786"/>
      <c r="I7" s="826" t="s">
        <v>481</v>
      </c>
    </row>
    <row r="8" spans="1:29" ht="21" customHeight="1">
      <c r="C8" s="86"/>
      <c r="D8" s="104" t="s">
        <v>95</v>
      </c>
      <c r="E8" s="116" t="s">
        <v>483</v>
      </c>
      <c r="F8" s="116"/>
      <c r="G8" s="116" t="s">
        <v>468</v>
      </c>
      <c r="H8" s="116" t="s">
        <v>482</v>
      </c>
      <c r="I8" s="826"/>
    </row>
    <row r="9" spans="1:29" ht="12" customHeight="1">
      <c r="C9" s="86"/>
      <c r="D9" s="41" t="s">
        <v>96</v>
      </c>
      <c r="E9" s="41" t="s">
        <v>52</v>
      </c>
      <c r="F9" s="41"/>
      <c r="G9" s="41" t="s">
        <v>53</v>
      </c>
      <c r="H9" s="41" t="s">
        <v>54</v>
      </c>
      <c r="I9" s="41" t="s">
        <v>71</v>
      </c>
    </row>
    <row r="10" spans="1:29">
      <c r="A10" s="412"/>
      <c r="C10" s="86"/>
      <c r="D10" s="250">
        <v>1</v>
      </c>
      <c r="E10" s="829" t="s">
        <v>486</v>
      </c>
      <c r="F10" s="829"/>
      <c r="G10" s="829"/>
      <c r="H10" s="829"/>
      <c r="I10" s="436"/>
    </row>
    <row r="11" spans="1:29" ht="20.100000000000001" customHeight="1">
      <c r="A11" s="412"/>
      <c r="C11" s="86"/>
      <c r="D11" s="250" t="s">
        <v>298</v>
      </c>
      <c r="E11" s="415" t="s">
        <v>487</v>
      </c>
      <c r="F11" s="424"/>
      <c r="G11" s="576" t="s">
        <v>1751</v>
      </c>
      <c r="H11" s="424" t="s">
        <v>484</v>
      </c>
      <c r="I11" s="286" t="s">
        <v>488</v>
      </c>
    </row>
    <row r="12" spans="1:29" ht="45">
      <c r="A12" s="412"/>
      <c r="C12" s="86"/>
      <c r="D12" s="250" t="s">
        <v>332</v>
      </c>
      <c r="E12" s="415" t="s">
        <v>489</v>
      </c>
      <c r="F12" s="424"/>
      <c r="G12" s="557" t="s">
        <v>1748</v>
      </c>
      <c r="H12" s="414" t="s">
        <v>1756</v>
      </c>
      <c r="I12" s="558" t="s">
        <v>515</v>
      </c>
    </row>
    <row r="13" spans="1:29" ht="33.75">
      <c r="A13" s="412"/>
      <c r="B13" s="249">
        <v>3</v>
      </c>
      <c r="C13" s="86"/>
      <c r="D13" s="250">
        <v>2</v>
      </c>
      <c r="E13" s="493" t="s">
        <v>665</v>
      </c>
      <c r="F13" s="424"/>
      <c r="G13" s="424" t="s">
        <v>484</v>
      </c>
      <c r="H13" s="414" t="s">
        <v>1757</v>
      </c>
      <c r="I13" s="559" t="s">
        <v>490</v>
      </c>
    </row>
    <row r="14" spans="1:29" ht="39" customHeight="1">
      <c r="A14" s="412"/>
      <c r="C14" s="86"/>
      <c r="D14" s="250">
        <v>3</v>
      </c>
      <c r="E14" s="827" t="s">
        <v>666</v>
      </c>
      <c r="F14" s="827"/>
      <c r="G14" s="827"/>
      <c r="H14" s="827"/>
      <c r="I14" s="556"/>
    </row>
    <row r="15" spans="1:29" ht="42.95" customHeight="1">
      <c r="A15" s="412"/>
      <c r="C15" s="86"/>
      <c r="D15" s="250" t="s">
        <v>470</v>
      </c>
      <c r="E15" s="425" t="s">
        <v>1761</v>
      </c>
      <c r="F15" s="424"/>
      <c r="G15" s="424" t="s">
        <v>484</v>
      </c>
      <c r="H15" s="414" t="s">
        <v>1762</v>
      </c>
      <c r="I15" s="783" t="s">
        <v>514</v>
      </c>
    </row>
    <row r="16" spans="1:29" ht="15" customHeight="1">
      <c r="A16" s="412"/>
      <c r="C16" s="86"/>
      <c r="D16" s="117"/>
      <c r="E16" s="429" t="s">
        <v>331</v>
      </c>
      <c r="F16" s="430"/>
      <c r="G16" s="430"/>
      <c r="H16" s="427"/>
      <c r="I16" s="785"/>
    </row>
    <row r="17" spans="1:12" ht="69" customHeight="1">
      <c r="A17" s="412"/>
      <c r="B17" s="249">
        <v>3</v>
      </c>
      <c r="C17" s="86"/>
      <c r="D17" s="250">
        <v>4</v>
      </c>
      <c r="E17" s="827" t="s">
        <v>667</v>
      </c>
      <c r="F17" s="827"/>
      <c r="G17" s="827"/>
      <c r="H17" s="827"/>
      <c r="I17" s="556"/>
    </row>
    <row r="18" spans="1:12" ht="20.100000000000001" customHeight="1">
      <c r="A18" s="412"/>
      <c r="C18" s="86"/>
      <c r="D18" s="250" t="s">
        <v>471</v>
      </c>
      <c r="E18" s="431" t="s">
        <v>491</v>
      </c>
      <c r="F18" s="424"/>
      <c r="G18" s="557" t="s">
        <v>1749</v>
      </c>
      <c r="H18" s="424" t="s">
        <v>484</v>
      </c>
      <c r="I18" s="783" t="s">
        <v>516</v>
      </c>
    </row>
    <row r="19" spans="1:12" ht="15" customHeight="1">
      <c r="A19" s="412"/>
      <c r="C19" s="86"/>
      <c r="D19" s="117"/>
      <c r="E19" s="429" t="s">
        <v>331</v>
      </c>
      <c r="F19" s="430"/>
      <c r="G19" s="430"/>
      <c r="H19" s="427"/>
      <c r="I19" s="785"/>
    </row>
    <row r="20" spans="1:12" ht="30" customHeight="1">
      <c r="A20" s="412"/>
      <c r="B20" s="249">
        <v>3</v>
      </c>
      <c r="C20" s="86"/>
      <c r="D20" s="250">
        <v>5</v>
      </c>
      <c r="E20" s="827" t="s">
        <v>668</v>
      </c>
      <c r="F20" s="827"/>
      <c r="G20" s="827"/>
      <c r="H20" s="827"/>
      <c r="I20" s="556"/>
    </row>
    <row r="21" spans="1:12" ht="26.1" customHeight="1">
      <c r="A21" s="412"/>
      <c r="C21" s="86"/>
      <c r="D21" s="250" t="s">
        <v>472</v>
      </c>
      <c r="E21" s="828" t="s">
        <v>669</v>
      </c>
      <c r="F21" s="828"/>
      <c r="G21" s="828"/>
      <c r="H21" s="828"/>
      <c r="I21" s="556"/>
    </row>
    <row r="22" spans="1:12" ht="32.1" customHeight="1">
      <c r="A22" s="412"/>
      <c r="C22" s="86"/>
      <c r="D22" s="250" t="s">
        <v>473</v>
      </c>
      <c r="E22" s="432" t="s">
        <v>492</v>
      </c>
      <c r="F22" s="424"/>
      <c r="G22" s="557" t="s">
        <v>1705</v>
      </c>
      <c r="H22" s="424" t="s">
        <v>484</v>
      </c>
      <c r="I22" s="783" t="s">
        <v>670</v>
      </c>
    </row>
    <row r="23" spans="1:12" ht="15" customHeight="1">
      <c r="A23" s="412"/>
      <c r="C23" s="86"/>
      <c r="D23" s="117"/>
      <c r="E23" s="430" t="s">
        <v>331</v>
      </c>
      <c r="F23" s="426"/>
      <c r="G23" s="426"/>
      <c r="H23" s="427"/>
      <c r="I23" s="785"/>
    </row>
    <row r="24" spans="1:12" ht="14.25" customHeight="1">
      <c r="A24" s="412"/>
      <c r="C24" s="86"/>
      <c r="D24" s="250" t="s">
        <v>474</v>
      </c>
      <c r="E24" s="828" t="s">
        <v>671</v>
      </c>
      <c r="F24" s="828"/>
      <c r="G24" s="828"/>
      <c r="H24" s="828"/>
      <c r="I24" s="556"/>
    </row>
    <row r="25" spans="1:12" ht="42.95" customHeight="1">
      <c r="A25" s="412"/>
      <c r="C25" s="86"/>
      <c r="D25" s="250" t="s">
        <v>475</v>
      </c>
      <c r="E25" s="432" t="s">
        <v>494</v>
      </c>
      <c r="F25" s="424"/>
      <c r="G25" s="557" t="s">
        <v>1746</v>
      </c>
      <c r="H25" s="424" t="s">
        <v>484</v>
      </c>
      <c r="I25" s="783" t="s">
        <v>633</v>
      </c>
    </row>
    <row r="26" spans="1:12" ht="15" customHeight="1">
      <c r="A26" s="412"/>
      <c r="C26" s="86"/>
      <c r="D26" s="117"/>
      <c r="E26" s="430" t="s">
        <v>331</v>
      </c>
      <c r="F26" s="426"/>
      <c r="G26" s="426"/>
      <c r="H26" s="427"/>
      <c r="I26" s="785"/>
    </row>
    <row r="27" spans="1:12" ht="26.1" customHeight="1">
      <c r="A27" s="412"/>
      <c r="C27" s="86"/>
      <c r="D27" s="250" t="s">
        <v>476</v>
      </c>
      <c r="E27" s="828" t="s">
        <v>672</v>
      </c>
      <c r="F27" s="828"/>
      <c r="G27" s="828"/>
      <c r="H27" s="828"/>
      <c r="I27" s="556"/>
    </row>
    <row r="28" spans="1:12" ht="32.1" customHeight="1">
      <c r="A28" s="412"/>
      <c r="C28" s="86"/>
      <c r="D28" s="250" t="s">
        <v>477</v>
      </c>
      <c r="E28" s="432" t="s">
        <v>493</v>
      </c>
      <c r="F28" s="424"/>
      <c r="G28" s="435" t="s">
        <v>1747</v>
      </c>
      <c r="H28" s="424" t="s">
        <v>484</v>
      </c>
      <c r="I28" s="783" t="s">
        <v>673</v>
      </c>
      <c r="L28" s="317" t="s">
        <v>1747</v>
      </c>
    </row>
    <row r="29" spans="1:12" ht="15" customHeight="1">
      <c r="A29" s="412"/>
      <c r="C29" s="86"/>
      <c r="D29" s="117"/>
      <c r="E29" s="430" t="s">
        <v>331</v>
      </c>
      <c r="F29" s="426"/>
      <c r="G29" s="426"/>
      <c r="H29" s="427"/>
      <c r="I29" s="785"/>
    </row>
    <row r="30" spans="1:12" ht="59.25" customHeight="1">
      <c r="A30" s="412"/>
      <c r="B30" s="249">
        <v>3</v>
      </c>
      <c r="C30" s="86"/>
      <c r="D30" s="250" t="s">
        <v>72</v>
      </c>
      <c r="E30" s="827" t="s">
        <v>674</v>
      </c>
      <c r="F30" s="827"/>
      <c r="G30" s="827"/>
      <c r="H30" s="827"/>
      <c r="I30" s="556"/>
    </row>
    <row r="31" spans="1:12" ht="20.100000000000001" customHeight="1">
      <c r="A31" s="412"/>
      <c r="C31" s="86"/>
      <c r="D31" s="250" t="s">
        <v>478</v>
      </c>
      <c r="E31" s="425" t="s">
        <v>1759</v>
      </c>
      <c r="F31" s="424"/>
      <c r="G31" s="424" t="s">
        <v>484</v>
      </c>
      <c r="H31" s="414" t="s">
        <v>1758</v>
      </c>
      <c r="I31" s="783" t="s">
        <v>514</v>
      </c>
    </row>
    <row r="32" spans="1:12" ht="15" customHeight="1">
      <c r="A32" s="412"/>
      <c r="C32" s="86"/>
      <c r="D32" s="117"/>
      <c r="E32" s="429" t="s">
        <v>331</v>
      </c>
      <c r="F32" s="426"/>
      <c r="G32" s="426"/>
      <c r="H32" s="427"/>
      <c r="I32" s="785"/>
    </row>
    <row r="33" spans="1:12" s="229" customFormat="1" ht="3" customHeight="1">
      <c r="A33" s="412"/>
      <c r="K33" s="418"/>
      <c r="L33" s="418"/>
    </row>
    <row r="34" spans="1:12" ht="24.75" customHeight="1">
      <c r="D34" s="428">
        <v>1</v>
      </c>
      <c r="E34" s="749" t="s">
        <v>675</v>
      </c>
      <c r="F34" s="749"/>
      <c r="G34" s="749"/>
      <c r="H34" s="749"/>
      <c r="I34" s="749"/>
    </row>
  </sheetData>
  <sheetProtection algorithmName="SHA-512" hashValue="OAA0jtUgDURek/3G/6n48r3BPm9TZL76K9LV0D3xermZTNBAykuxc5kp/RsEkNE7n1oO4I7/eWBkaG81/jvwtg==" saltValue="ZkVhHgv3S8aGmfwB/NZMGA==" spinCount="100000" sheet="1" objects="1" scenarios="1" formatColumns="0" formatRows="0"/>
  <mergeCells count="18">
    <mergeCell ref="I18:I19"/>
    <mergeCell ref="E20:H20"/>
    <mergeCell ref="D5:H5"/>
    <mergeCell ref="D7:H7"/>
    <mergeCell ref="I7:I8"/>
    <mergeCell ref="E10:H10"/>
    <mergeCell ref="E14:H14"/>
    <mergeCell ref="I15:I16"/>
    <mergeCell ref="E17:H17"/>
    <mergeCell ref="E34:I34"/>
    <mergeCell ref="E30:H30"/>
    <mergeCell ref="E21:H21"/>
    <mergeCell ref="E24:H24"/>
    <mergeCell ref="E27:H27"/>
    <mergeCell ref="I22:I23"/>
    <mergeCell ref="I25:I26"/>
    <mergeCell ref="I28:I29"/>
    <mergeCell ref="I31:I32"/>
  </mergeCells>
  <dataValidations count="4">
    <dataValidation type="textLength" operator="lessThanOrEqual" allowBlank="1" showInputMessage="1" showErrorMessage="1" errorTitle="Ошибка" error="Допускается ввод не более 900 символов!" sqref="I12:I13 E22 I25 I28 E15 E18 G22 G25 G18 E28 E25 I31 E31 G12 I22 I18 E12 I15" xr:uid="{00000000-0002-0000-1000-000000000000}">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31 H12:H13 H15" xr:uid="{00000000-0002-0000-1000-000001000000}">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28" xr:uid="{00000000-0002-0000-1000-000002000000}">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1" xr:uid="{00000000-0002-0000-1000-000003000000}"/>
  </dataValidations>
  <hyperlinks>
    <hyperlink ref="H12" location="'Форма 3.10'!$H$12" tooltip="Кликните по гиперссылке, чтобы перейти по гиперссылке или отредактировать её" display="https://portal.eias.ru/Portal/DownloadPage.aspx?type=12&amp;guid=b5c67684-7248-4372-8246-5aded45ed57a" xr:uid="{394E8736-C4AD-4041-B2D2-33431AB9CDA8}"/>
    <hyperlink ref="H13" location="'Форма 3.10'!$H$13" tooltip="Кликните по гиперссылке, чтобы перейти по гиперссылке или отредактировать её" display="https://portal.eias.ru/Portal/DownloadPage.aspx?type=12&amp;guid=4caf434f-43df-49f7-a9a6-3e697e9b5b8b" xr:uid="{B69A2873-8955-4D0B-937B-C7978DB575D1}"/>
    <hyperlink ref="H31" location="'Форма 3.10'!$H$31" tooltip="Кликните по гиперссылке, чтобы перейти по гиперссылке или отредактировать её" display="https://portal.eias.ru/Portal/DownloadPage.aspx?type=12&amp;guid=7a94d992-24ed-43dc-8735-801fadc04110" xr:uid="{CA330580-1996-4A4B-94CD-3575CE161B5D}"/>
    <hyperlink ref="H15" location="'Форма 3.10'!$H$15" tooltip="Кликните по гиперссылке, чтобы перейти по гиперссылке или отредактировать её" display="https://portal.eias.ru/Portal/DownloadPage.aspx?type=12&amp;guid=4acf96bd-a9e2-446d-bf1c-6422f5e1a67f" xr:uid="{E132030B-ACC2-4BD5-AB50-0394509DAB0B}"/>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03">
    <tabColor rgb="FFEAEBEE"/>
    <pageSetUpPr fitToPage="1"/>
  </sheetPr>
  <dimension ref="A1:N15"/>
  <sheetViews>
    <sheetView showGridLines="0" topLeftCell="C4" zoomScaleNormal="100" workbookViewId="0"/>
  </sheetViews>
  <sheetFormatPr defaultRowHeight="14.25"/>
  <cols>
    <col min="1" max="1" width="9.140625" style="133" hidden="1" customWidth="1"/>
    <col min="2" max="2" width="9.140625" style="134" hidden="1" customWidth="1"/>
    <col min="3" max="3" width="3.7109375" style="135" customWidth="1"/>
    <col min="4" max="4" width="7" style="136" bestFit="1" customWidth="1"/>
    <col min="5" max="5" width="11.28515625" style="136" customWidth="1"/>
    <col min="6" max="6" width="41" style="136" customWidth="1"/>
    <col min="7" max="7" width="18" style="136" customWidth="1"/>
    <col min="8" max="8" width="13.140625" style="136" customWidth="1"/>
    <col min="9" max="9" width="11.42578125" style="136" customWidth="1"/>
    <col min="10" max="10" width="42.140625" style="136" customWidth="1"/>
    <col min="11" max="11" width="115.7109375" style="136" customWidth="1"/>
    <col min="12" max="12" width="3.7109375" style="136" customWidth="1"/>
    <col min="13" max="16384" width="9.140625" style="136"/>
  </cols>
  <sheetData>
    <row r="1" spans="1:14" hidden="1"/>
    <row r="2" spans="1:14" hidden="1"/>
    <row r="3" spans="1:14" hidden="1"/>
    <row r="4" spans="1:14" ht="3" customHeight="1"/>
    <row r="5" spans="1:14" s="35" customFormat="1" ht="22.5">
      <c r="A5" s="130"/>
      <c r="C5" s="46"/>
      <c r="D5" s="830" t="s">
        <v>512</v>
      </c>
      <c r="E5" s="830"/>
      <c r="F5" s="830"/>
      <c r="G5" s="830"/>
      <c r="H5" s="830"/>
      <c r="I5" s="830"/>
      <c r="J5" s="830"/>
      <c r="K5" s="600"/>
    </row>
    <row r="6" spans="1:14" ht="3" hidden="1" customHeight="1">
      <c r="D6" s="137"/>
      <c r="E6" s="137"/>
      <c r="G6" s="137"/>
      <c r="H6" s="137"/>
      <c r="I6" s="137"/>
      <c r="J6" s="137"/>
      <c r="K6" s="137"/>
    </row>
    <row r="7" spans="1:14" s="133" customFormat="1" ht="3" customHeight="1">
      <c r="B7" s="134"/>
      <c r="C7" s="135"/>
      <c r="D7" s="138"/>
      <c r="E7" s="138"/>
      <c r="G7" s="138"/>
      <c r="H7" s="138"/>
      <c r="I7" s="138"/>
      <c r="J7" s="138"/>
      <c r="K7" s="138"/>
      <c r="L7" s="139"/>
    </row>
    <row r="8" spans="1:14">
      <c r="D8" s="832" t="s">
        <v>480</v>
      </c>
      <c r="E8" s="832"/>
      <c r="F8" s="832"/>
      <c r="G8" s="832"/>
      <c r="H8" s="832"/>
      <c r="I8" s="832"/>
      <c r="J8" s="832"/>
      <c r="K8" s="832" t="s">
        <v>481</v>
      </c>
    </row>
    <row r="9" spans="1:14">
      <c r="D9" s="832" t="s">
        <v>95</v>
      </c>
      <c r="E9" s="832" t="s">
        <v>517</v>
      </c>
      <c r="F9" s="832"/>
      <c r="G9" s="832" t="s">
        <v>518</v>
      </c>
      <c r="H9" s="832"/>
      <c r="I9" s="832"/>
      <c r="J9" s="832"/>
      <c r="K9" s="832"/>
    </row>
    <row r="10" spans="1:14" ht="22.5">
      <c r="D10" s="832"/>
      <c r="E10" s="142" t="s">
        <v>519</v>
      </c>
      <c r="F10" s="142" t="s">
        <v>425</v>
      </c>
      <c r="G10" s="142" t="s">
        <v>425</v>
      </c>
      <c r="H10" s="142" t="s">
        <v>519</v>
      </c>
      <c r="I10" s="142" t="s">
        <v>520</v>
      </c>
      <c r="J10" s="142" t="s">
        <v>482</v>
      </c>
      <c r="K10" s="832"/>
    </row>
    <row r="11" spans="1:14" ht="12" customHeight="1">
      <c r="D11" s="41" t="s">
        <v>96</v>
      </c>
      <c r="E11" s="41" t="s">
        <v>52</v>
      </c>
      <c r="F11" s="41" t="s">
        <v>53</v>
      </c>
      <c r="G11" s="41" t="s">
        <v>54</v>
      </c>
      <c r="H11" s="41" t="s">
        <v>71</v>
      </c>
      <c r="I11" s="41" t="s">
        <v>72</v>
      </c>
      <c r="J11" s="41" t="s">
        <v>186</v>
      </c>
      <c r="K11" s="41" t="s">
        <v>187</v>
      </c>
    </row>
    <row r="12" spans="1:14" s="132" customFormat="1" ht="57" customHeight="1">
      <c r="A12" s="243" t="s">
        <v>53</v>
      </c>
      <c r="B12" s="140" t="s">
        <v>256</v>
      </c>
      <c r="C12" s="141"/>
      <c r="D12" s="143" t="s">
        <v>96</v>
      </c>
      <c r="E12" s="614"/>
      <c r="F12" s="450"/>
      <c r="G12" s="450"/>
      <c r="H12" s="450"/>
      <c r="I12" s="641"/>
      <c r="J12" s="451"/>
      <c r="K12" s="783" t="s">
        <v>521</v>
      </c>
      <c r="M12" s="620" t="str">
        <f>IF(ISERROR(INDEX(kind_of_nameforms,MATCH(E12,kind_of_forms,0),1)),"",INDEX(kind_of_nameforms,MATCH(E12,kind_of_forms,0),1))</f>
        <v/>
      </c>
      <c r="N12" s="621"/>
    </row>
    <row r="13" spans="1:14" ht="15" customHeight="1">
      <c r="A13" s="136"/>
      <c r="B13" s="136"/>
      <c r="C13" s="136"/>
      <c r="D13" s="117"/>
      <c r="E13" s="145" t="s">
        <v>5</v>
      </c>
      <c r="F13" s="144"/>
      <c r="G13" s="144"/>
      <c r="H13" s="144"/>
      <c r="I13" s="144"/>
      <c r="J13" s="454"/>
      <c r="K13" s="785"/>
    </row>
    <row r="14" spans="1:14" ht="3" customHeight="1">
      <c r="A14" s="136"/>
      <c r="B14" s="136"/>
      <c r="C14" s="136"/>
    </row>
    <row r="15" spans="1:14" ht="27.75" customHeight="1">
      <c r="E15" s="831" t="s">
        <v>628</v>
      </c>
      <c r="F15" s="831"/>
      <c r="G15" s="831"/>
      <c r="H15" s="831"/>
      <c r="I15" s="831"/>
      <c r="J15" s="831"/>
    </row>
  </sheetData>
  <sheetProtection password="FA9C" sheet="1" objects="1" scenarios="1" formatColumns="0" formatRows="0"/>
  <mergeCells count="8">
    <mergeCell ref="D5:J5"/>
    <mergeCell ref="E15:J15"/>
    <mergeCell ref="K12:K13"/>
    <mergeCell ref="D8:J8"/>
    <mergeCell ref="E9:F9"/>
    <mergeCell ref="K8:K10"/>
    <mergeCell ref="G9:J9"/>
    <mergeCell ref="D9:D10"/>
  </mergeCells>
  <phoneticPr fontId="9" type="noConversion"/>
  <dataValidations count="4">
    <dataValidation type="textLength" operator="lessThanOrEqual" allowBlank="1" showInputMessage="1" showErrorMessage="1" errorTitle="Ошибка" error="Допускается ввод не более 900 символов!" sqref="F12:H12" xr:uid="{00000000-0002-0000-1100-000000000000}">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2" xr:uid="{00000000-0002-0000-1100-000001000000}"/>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J12" xr:uid="{00000000-0002-0000-1100-000002000000}">
      <formula1>900</formula1>
    </dataValidation>
    <dataValidation type="list" allowBlank="1" showInputMessage="1" showErrorMessage="1" errorTitle="Ошибка" error="Выберите значение из списка" prompt="Выберите значение из списка" sqref="E12" xr:uid="{00000000-0002-0000-1100-000003000000}">
      <formula1>kind_of_forms</formula1>
    </dataValidation>
  </dataValidations>
  <printOptions horizontalCentered="1"/>
  <pageMargins left="0.23622047244094491" right="0.23622047244094491" top="0.23622047244094491" bottom="0.23622047244094491" header="0.23622047244094491" footer="0.23622047244094491"/>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Instruction">
    <tabColor rgb="FFCCCCFF"/>
  </sheetPr>
  <dimension ref="A1:AG113"/>
  <sheetViews>
    <sheetView showGridLines="0" zoomScaleNormal="100" workbookViewId="0"/>
  </sheetViews>
  <sheetFormatPr defaultRowHeight="11.25"/>
  <cols>
    <col min="1" max="1" width="3.28515625" customWidth="1"/>
    <col min="2" max="2" width="8.7109375" customWidth="1"/>
    <col min="3" max="3" width="22.28515625" customWidth="1"/>
    <col min="4" max="4" width="4.28515625" customWidth="1"/>
    <col min="5" max="6" width="4.42578125" customWidth="1"/>
    <col min="7" max="7" width="4.5703125" customWidth="1"/>
    <col min="8" max="25" width="4.42578125" customWidth="1"/>
    <col min="26" max="33" width="9.140625" style="78" customWidth="1"/>
  </cols>
  <sheetData>
    <row r="1" spans="1:27" ht="3" customHeight="1">
      <c r="AA1" s="78" t="s">
        <v>242</v>
      </c>
    </row>
    <row r="2" spans="1:27" ht="16.5" customHeight="1">
      <c r="B2" s="688" t="str">
        <f>"Код отчёта: " &amp; GetCode()</f>
        <v>Код отчёта: FAS.JKH.OPEN.INFO.PRICE.VO</v>
      </c>
      <c r="C2" s="688"/>
      <c r="D2" s="688"/>
      <c r="E2" s="688"/>
      <c r="F2" s="688"/>
      <c r="G2" s="688"/>
      <c r="Q2" s="356"/>
      <c r="R2" s="356"/>
      <c r="S2" s="356"/>
      <c r="T2" s="356"/>
      <c r="U2" s="356"/>
      <c r="V2" s="356"/>
      <c r="W2" s="356"/>
    </row>
    <row r="3" spans="1:27" ht="18" customHeight="1">
      <c r="B3" s="689" t="str">
        <f>"Версия " &amp; GetVersion()</f>
        <v>Версия 1.0.2</v>
      </c>
      <c r="C3" s="689"/>
      <c r="H3" s="42"/>
      <c r="I3" s="42"/>
      <c r="J3" s="42"/>
      <c r="K3" s="42"/>
      <c r="L3" s="42"/>
      <c r="M3" s="42"/>
      <c r="N3" s="42"/>
      <c r="O3" s="42"/>
      <c r="P3" s="42"/>
      <c r="Q3" s="356"/>
      <c r="R3" s="356"/>
      <c r="S3" s="356"/>
      <c r="T3" s="356"/>
      <c r="U3" s="356"/>
      <c r="V3" s="356"/>
      <c r="W3" s="386"/>
      <c r="X3" s="42"/>
      <c r="Y3" s="42"/>
    </row>
    <row r="4" spans="1:27" ht="3" customHeight="1">
      <c r="D4" s="42"/>
      <c r="E4" s="42"/>
      <c r="F4" s="42"/>
      <c r="G4" s="42"/>
      <c r="H4" s="42"/>
      <c r="I4" s="42"/>
      <c r="J4" s="42"/>
      <c r="K4" s="42"/>
      <c r="L4" s="42"/>
      <c r="M4" s="42"/>
      <c r="N4" s="42"/>
      <c r="O4" s="42"/>
      <c r="P4" s="42"/>
      <c r="Q4" s="42"/>
      <c r="R4" s="42"/>
      <c r="S4" s="42"/>
      <c r="T4" s="42"/>
      <c r="U4" s="42"/>
      <c r="V4" s="42"/>
      <c r="W4" s="42"/>
      <c r="X4" s="42"/>
      <c r="Y4" s="42"/>
    </row>
    <row r="5" spans="1:27" ht="42.75" customHeight="1">
      <c r="B5" s="692" t="s">
        <v>676</v>
      </c>
      <c r="C5" s="693"/>
      <c r="D5" s="693"/>
      <c r="E5" s="693"/>
      <c r="F5" s="693"/>
      <c r="G5" s="693"/>
      <c r="H5" s="693"/>
      <c r="I5" s="693"/>
      <c r="J5" s="693"/>
      <c r="K5" s="693"/>
      <c r="L5" s="693"/>
      <c r="M5" s="693"/>
      <c r="N5" s="693"/>
      <c r="O5" s="693"/>
      <c r="P5" s="693"/>
      <c r="Q5" s="693"/>
      <c r="R5" s="693"/>
      <c r="S5" s="693"/>
      <c r="T5" s="693"/>
      <c r="U5" s="693"/>
      <c r="V5" s="693"/>
      <c r="W5" s="693"/>
      <c r="X5" s="693"/>
      <c r="Y5" s="693"/>
    </row>
    <row r="6" spans="1:27" ht="9.75" customHeight="1">
      <c r="A6" s="42"/>
      <c r="B6" s="77"/>
      <c r="C6" s="76"/>
      <c r="D6" s="59"/>
      <c r="E6" s="59"/>
      <c r="F6" s="59"/>
      <c r="G6" s="59"/>
      <c r="H6" s="59"/>
      <c r="I6" s="59"/>
      <c r="J6" s="59"/>
      <c r="K6" s="59"/>
      <c r="L6" s="59"/>
      <c r="M6" s="59"/>
      <c r="N6" s="59"/>
      <c r="O6" s="59"/>
      <c r="P6" s="59"/>
      <c r="Q6" s="59"/>
      <c r="R6" s="59"/>
      <c r="S6" s="59"/>
      <c r="T6" s="59"/>
      <c r="U6" s="59"/>
      <c r="V6" s="59"/>
      <c r="W6" s="59"/>
      <c r="X6" s="59"/>
      <c r="Y6" s="58"/>
    </row>
    <row r="7" spans="1:27" ht="15" customHeight="1">
      <c r="A7" s="42"/>
      <c r="B7" s="77"/>
      <c r="C7" s="76"/>
      <c r="D7" s="59"/>
      <c r="E7" s="690" t="s">
        <v>623</v>
      </c>
      <c r="F7" s="690"/>
      <c r="G7" s="690"/>
      <c r="H7" s="690"/>
      <c r="I7" s="690"/>
      <c r="J7" s="690"/>
      <c r="K7" s="690"/>
      <c r="L7" s="690"/>
      <c r="M7" s="690"/>
      <c r="N7" s="690"/>
      <c r="O7" s="690"/>
      <c r="P7" s="690"/>
      <c r="Q7" s="690"/>
      <c r="R7" s="690"/>
      <c r="S7" s="690"/>
      <c r="T7" s="690"/>
      <c r="U7" s="690"/>
      <c r="V7" s="690"/>
      <c r="W7" s="690"/>
      <c r="X7" s="690"/>
      <c r="Y7" s="58"/>
    </row>
    <row r="8" spans="1:27" ht="15" customHeight="1">
      <c r="A8" s="42"/>
      <c r="B8" s="77"/>
      <c r="C8" s="76"/>
      <c r="D8" s="59"/>
      <c r="E8" s="690"/>
      <c r="F8" s="690"/>
      <c r="G8" s="690"/>
      <c r="H8" s="690"/>
      <c r="I8" s="690"/>
      <c r="J8" s="690"/>
      <c r="K8" s="690"/>
      <c r="L8" s="690"/>
      <c r="M8" s="690"/>
      <c r="N8" s="690"/>
      <c r="O8" s="690"/>
      <c r="P8" s="690"/>
      <c r="Q8" s="690"/>
      <c r="R8" s="690"/>
      <c r="S8" s="690"/>
      <c r="T8" s="690"/>
      <c r="U8" s="690"/>
      <c r="V8" s="690"/>
      <c r="W8" s="690"/>
      <c r="X8" s="690"/>
      <c r="Y8" s="58"/>
    </row>
    <row r="9" spans="1:27" ht="15" customHeight="1">
      <c r="A9" s="42"/>
      <c r="B9" s="77"/>
      <c r="C9" s="76"/>
      <c r="D9" s="59"/>
      <c r="E9" s="690"/>
      <c r="F9" s="690"/>
      <c r="G9" s="690"/>
      <c r="H9" s="690"/>
      <c r="I9" s="690"/>
      <c r="J9" s="690"/>
      <c r="K9" s="690"/>
      <c r="L9" s="690"/>
      <c r="M9" s="690"/>
      <c r="N9" s="690"/>
      <c r="O9" s="690"/>
      <c r="P9" s="690"/>
      <c r="Q9" s="690"/>
      <c r="R9" s="690"/>
      <c r="S9" s="690"/>
      <c r="T9" s="690"/>
      <c r="U9" s="690"/>
      <c r="V9" s="690"/>
      <c r="W9" s="690"/>
      <c r="X9" s="690"/>
      <c r="Y9" s="58"/>
    </row>
    <row r="10" spans="1:27" ht="10.5" customHeight="1">
      <c r="A10" s="42"/>
      <c r="B10" s="77"/>
      <c r="C10" s="76"/>
      <c r="D10" s="59"/>
      <c r="E10" s="690"/>
      <c r="F10" s="690"/>
      <c r="G10" s="690"/>
      <c r="H10" s="690"/>
      <c r="I10" s="690"/>
      <c r="J10" s="690"/>
      <c r="K10" s="690"/>
      <c r="L10" s="690"/>
      <c r="M10" s="690"/>
      <c r="N10" s="690"/>
      <c r="O10" s="690"/>
      <c r="P10" s="690"/>
      <c r="Q10" s="690"/>
      <c r="R10" s="690"/>
      <c r="S10" s="690"/>
      <c r="T10" s="690"/>
      <c r="U10" s="690"/>
      <c r="V10" s="690"/>
      <c r="W10" s="690"/>
      <c r="X10" s="690"/>
      <c r="Y10" s="58"/>
    </row>
    <row r="11" spans="1:27" ht="27" customHeight="1">
      <c r="A11" s="42"/>
      <c r="B11" s="77"/>
      <c r="C11" s="76"/>
      <c r="D11" s="59"/>
      <c r="E11" s="690"/>
      <c r="F11" s="690"/>
      <c r="G11" s="690"/>
      <c r="H11" s="690"/>
      <c r="I11" s="690"/>
      <c r="J11" s="690"/>
      <c r="K11" s="690"/>
      <c r="L11" s="690"/>
      <c r="M11" s="690"/>
      <c r="N11" s="690"/>
      <c r="O11" s="690"/>
      <c r="P11" s="690"/>
      <c r="Q11" s="690"/>
      <c r="R11" s="690"/>
      <c r="S11" s="690"/>
      <c r="T11" s="690"/>
      <c r="U11" s="690"/>
      <c r="V11" s="690"/>
      <c r="W11" s="690"/>
      <c r="X11" s="690"/>
      <c r="Y11" s="58"/>
    </row>
    <row r="12" spans="1:27" ht="12" customHeight="1">
      <c r="A12" s="42"/>
      <c r="B12" s="77"/>
      <c r="C12" s="76"/>
      <c r="D12" s="59"/>
      <c r="E12" s="690"/>
      <c r="F12" s="690"/>
      <c r="G12" s="690"/>
      <c r="H12" s="690"/>
      <c r="I12" s="690"/>
      <c r="J12" s="690"/>
      <c r="K12" s="690"/>
      <c r="L12" s="690"/>
      <c r="M12" s="690"/>
      <c r="N12" s="690"/>
      <c r="O12" s="690"/>
      <c r="P12" s="690"/>
      <c r="Q12" s="690"/>
      <c r="R12" s="690"/>
      <c r="S12" s="690"/>
      <c r="T12" s="690"/>
      <c r="U12" s="690"/>
      <c r="V12" s="690"/>
      <c r="W12" s="690"/>
      <c r="X12" s="690"/>
      <c r="Y12" s="58"/>
    </row>
    <row r="13" spans="1:27" ht="38.25" customHeight="1">
      <c r="A13" s="42"/>
      <c r="B13" s="77"/>
      <c r="C13" s="76"/>
      <c r="D13" s="59"/>
      <c r="E13" s="690"/>
      <c r="F13" s="690"/>
      <c r="G13" s="690"/>
      <c r="H13" s="690"/>
      <c r="I13" s="690"/>
      <c r="J13" s="690"/>
      <c r="K13" s="690"/>
      <c r="L13" s="690"/>
      <c r="M13" s="690"/>
      <c r="N13" s="690"/>
      <c r="O13" s="690"/>
      <c r="P13" s="690"/>
      <c r="Q13" s="690"/>
      <c r="R13" s="690"/>
      <c r="S13" s="690"/>
      <c r="T13" s="690"/>
      <c r="U13" s="690"/>
      <c r="V13" s="690"/>
      <c r="W13" s="690"/>
      <c r="X13" s="690"/>
      <c r="Y13" s="72"/>
    </row>
    <row r="14" spans="1:27" ht="15" customHeight="1">
      <c r="A14" s="42"/>
      <c r="B14" s="77"/>
      <c r="C14" s="76"/>
      <c r="D14" s="59"/>
      <c r="E14" s="690"/>
      <c r="F14" s="690"/>
      <c r="G14" s="690"/>
      <c r="H14" s="690"/>
      <c r="I14" s="690"/>
      <c r="J14" s="690"/>
      <c r="K14" s="690"/>
      <c r="L14" s="690"/>
      <c r="M14" s="690"/>
      <c r="N14" s="690"/>
      <c r="O14" s="690"/>
      <c r="P14" s="690"/>
      <c r="Q14" s="690"/>
      <c r="R14" s="690"/>
      <c r="S14" s="690"/>
      <c r="T14" s="690"/>
      <c r="U14" s="690"/>
      <c r="V14" s="690"/>
      <c r="W14" s="690"/>
      <c r="X14" s="690"/>
      <c r="Y14" s="58"/>
    </row>
    <row r="15" spans="1:27" ht="15">
      <c r="A15" s="42"/>
      <c r="B15" s="77"/>
      <c r="C15" s="76"/>
      <c r="D15" s="59"/>
      <c r="E15" s="690"/>
      <c r="F15" s="690"/>
      <c r="G15" s="690"/>
      <c r="H15" s="690"/>
      <c r="I15" s="690"/>
      <c r="J15" s="690"/>
      <c r="K15" s="690"/>
      <c r="L15" s="690"/>
      <c r="M15" s="690"/>
      <c r="N15" s="690"/>
      <c r="O15" s="690"/>
      <c r="P15" s="690"/>
      <c r="Q15" s="690"/>
      <c r="R15" s="690"/>
      <c r="S15" s="690"/>
      <c r="T15" s="690"/>
      <c r="U15" s="690"/>
      <c r="V15" s="690"/>
      <c r="W15" s="690"/>
      <c r="X15" s="690"/>
      <c r="Y15" s="58"/>
    </row>
    <row r="16" spans="1:27" ht="15">
      <c r="A16" s="42"/>
      <c r="B16" s="77"/>
      <c r="C16" s="76"/>
      <c r="D16" s="59"/>
      <c r="E16" s="690"/>
      <c r="F16" s="690"/>
      <c r="G16" s="690"/>
      <c r="H16" s="690"/>
      <c r="I16" s="690"/>
      <c r="J16" s="690"/>
      <c r="K16" s="690"/>
      <c r="L16" s="690"/>
      <c r="M16" s="690"/>
      <c r="N16" s="690"/>
      <c r="O16" s="690"/>
      <c r="P16" s="690"/>
      <c r="Q16" s="690"/>
      <c r="R16" s="690"/>
      <c r="S16" s="690"/>
      <c r="T16" s="690"/>
      <c r="U16" s="690"/>
      <c r="V16" s="690"/>
      <c r="W16" s="690"/>
      <c r="X16" s="690"/>
      <c r="Y16" s="58"/>
    </row>
    <row r="17" spans="1:25" ht="15" customHeight="1">
      <c r="A17" s="42"/>
      <c r="B17" s="77"/>
      <c r="C17" s="76"/>
      <c r="D17" s="59"/>
      <c r="E17" s="690"/>
      <c r="F17" s="690"/>
      <c r="G17" s="690"/>
      <c r="H17" s="690"/>
      <c r="I17" s="690"/>
      <c r="J17" s="690"/>
      <c r="K17" s="690"/>
      <c r="L17" s="690"/>
      <c r="M17" s="690"/>
      <c r="N17" s="690"/>
      <c r="O17" s="690"/>
      <c r="P17" s="690"/>
      <c r="Q17" s="690"/>
      <c r="R17" s="690"/>
      <c r="S17" s="690"/>
      <c r="T17" s="690"/>
      <c r="U17" s="690"/>
      <c r="V17" s="690"/>
      <c r="W17" s="690"/>
      <c r="X17" s="690"/>
      <c r="Y17" s="58"/>
    </row>
    <row r="18" spans="1:25" ht="15">
      <c r="A18" s="42"/>
      <c r="B18" s="77"/>
      <c r="C18" s="76"/>
      <c r="D18" s="59"/>
      <c r="E18" s="690"/>
      <c r="F18" s="690"/>
      <c r="G18" s="690"/>
      <c r="H18" s="690"/>
      <c r="I18" s="690"/>
      <c r="J18" s="690"/>
      <c r="K18" s="690"/>
      <c r="L18" s="690"/>
      <c r="M18" s="690"/>
      <c r="N18" s="690"/>
      <c r="O18" s="690"/>
      <c r="P18" s="690"/>
      <c r="Q18" s="690"/>
      <c r="R18" s="690"/>
      <c r="S18" s="690"/>
      <c r="T18" s="690"/>
      <c r="U18" s="690"/>
      <c r="V18" s="690"/>
      <c r="W18" s="690"/>
      <c r="X18" s="690"/>
      <c r="Y18" s="58"/>
    </row>
    <row r="19" spans="1:25" ht="59.25" customHeight="1">
      <c r="A19" s="42"/>
      <c r="B19" s="77"/>
      <c r="C19" s="76"/>
      <c r="D19" s="65"/>
      <c r="E19" s="690"/>
      <c r="F19" s="690"/>
      <c r="G19" s="690"/>
      <c r="H19" s="690"/>
      <c r="I19" s="690"/>
      <c r="J19" s="690"/>
      <c r="K19" s="690"/>
      <c r="L19" s="690"/>
      <c r="M19" s="690"/>
      <c r="N19" s="690"/>
      <c r="O19" s="690"/>
      <c r="P19" s="690"/>
      <c r="Q19" s="690"/>
      <c r="R19" s="690"/>
      <c r="S19" s="690"/>
      <c r="T19" s="690"/>
      <c r="U19" s="690"/>
      <c r="V19" s="690"/>
      <c r="W19" s="690"/>
      <c r="X19" s="690"/>
      <c r="Y19" s="58"/>
    </row>
    <row r="20" spans="1:25" ht="15" hidden="1">
      <c r="A20" s="42"/>
      <c r="B20" s="77"/>
      <c r="C20" s="76"/>
      <c r="D20" s="65"/>
      <c r="E20" s="64"/>
      <c r="F20" s="64"/>
      <c r="G20" s="64"/>
      <c r="H20" s="64"/>
      <c r="I20" s="64"/>
      <c r="J20" s="64"/>
      <c r="K20" s="64"/>
      <c r="L20" s="64"/>
      <c r="M20" s="64"/>
      <c r="N20" s="64"/>
      <c r="O20" s="64"/>
      <c r="P20" s="64"/>
      <c r="Q20" s="64"/>
      <c r="R20" s="64"/>
      <c r="S20" s="64"/>
      <c r="T20" s="64"/>
      <c r="U20" s="64"/>
      <c r="V20" s="64"/>
      <c r="W20" s="64"/>
      <c r="X20" s="64"/>
      <c r="Y20" s="58"/>
    </row>
    <row r="21" spans="1:25" ht="14.25" hidden="1" customHeight="1">
      <c r="A21" s="42"/>
      <c r="B21" s="77"/>
      <c r="C21" s="76"/>
      <c r="D21" s="60"/>
      <c r="E21" s="71" t="s">
        <v>240</v>
      </c>
      <c r="F21" s="695" t="s">
        <v>257</v>
      </c>
      <c r="G21" s="696"/>
      <c r="H21" s="696"/>
      <c r="I21" s="696"/>
      <c r="J21" s="696"/>
      <c r="K21" s="696"/>
      <c r="L21" s="696"/>
      <c r="M21" s="696"/>
      <c r="N21" s="59"/>
      <c r="O21" s="70" t="s">
        <v>240</v>
      </c>
      <c r="P21" s="697" t="s">
        <v>241</v>
      </c>
      <c r="Q21" s="698"/>
      <c r="R21" s="698"/>
      <c r="S21" s="698"/>
      <c r="T21" s="698"/>
      <c r="U21" s="698"/>
      <c r="V21" s="698"/>
      <c r="W21" s="698"/>
      <c r="X21" s="698"/>
      <c r="Y21" s="58"/>
    </row>
    <row r="22" spans="1:25" ht="14.25" hidden="1" customHeight="1">
      <c r="A22" s="42"/>
      <c r="B22" s="77"/>
      <c r="C22" s="76"/>
      <c r="D22" s="60"/>
      <c r="E22" s="94" t="s">
        <v>240</v>
      </c>
      <c r="F22" s="695" t="s">
        <v>243</v>
      </c>
      <c r="G22" s="696"/>
      <c r="H22" s="696"/>
      <c r="I22" s="696"/>
      <c r="J22" s="696"/>
      <c r="K22" s="696"/>
      <c r="L22" s="696"/>
      <c r="M22" s="696"/>
      <c r="N22" s="59"/>
      <c r="O22" s="73" t="s">
        <v>240</v>
      </c>
      <c r="P22" s="697" t="s">
        <v>621</v>
      </c>
      <c r="Q22" s="698"/>
      <c r="R22" s="698"/>
      <c r="S22" s="698"/>
      <c r="T22" s="698"/>
      <c r="U22" s="698"/>
      <c r="V22" s="698"/>
      <c r="W22" s="698"/>
      <c r="X22" s="698"/>
      <c r="Y22" s="58"/>
    </row>
    <row r="23" spans="1:25" ht="27" hidden="1" customHeight="1">
      <c r="A23" s="42"/>
      <c r="B23" s="77"/>
      <c r="C23" s="76"/>
      <c r="D23" s="60"/>
      <c r="E23" s="59"/>
      <c r="F23" s="59"/>
      <c r="G23" s="59"/>
      <c r="H23" s="59"/>
      <c r="I23" s="59"/>
      <c r="J23" s="59"/>
      <c r="K23" s="59"/>
      <c r="L23" s="59"/>
      <c r="M23" s="59"/>
      <c r="N23" s="59"/>
      <c r="O23" s="59"/>
      <c r="P23" s="691"/>
      <c r="Q23" s="691"/>
      <c r="R23" s="691"/>
      <c r="S23" s="691"/>
      <c r="T23" s="691"/>
      <c r="U23" s="691"/>
      <c r="V23" s="691"/>
      <c r="W23" s="691"/>
      <c r="X23" s="59"/>
      <c r="Y23" s="58"/>
    </row>
    <row r="24" spans="1:25" ht="10.5" hidden="1" customHeight="1">
      <c r="A24" s="42"/>
      <c r="B24" s="77"/>
      <c r="C24" s="76"/>
      <c r="D24" s="60"/>
      <c r="E24" s="59"/>
      <c r="F24" s="59"/>
      <c r="G24" s="59"/>
      <c r="H24" s="59"/>
      <c r="I24" s="59"/>
      <c r="J24" s="59"/>
      <c r="K24" s="59"/>
      <c r="L24" s="59"/>
      <c r="M24" s="59"/>
      <c r="N24" s="59"/>
      <c r="O24" s="59"/>
      <c r="P24" s="59"/>
      <c r="Q24" s="59"/>
      <c r="R24" s="59"/>
      <c r="S24" s="59"/>
      <c r="T24" s="59"/>
      <c r="U24" s="59"/>
      <c r="V24" s="59"/>
      <c r="W24" s="59"/>
      <c r="X24" s="59"/>
      <c r="Y24" s="58"/>
    </row>
    <row r="25" spans="1:25" ht="27" hidden="1" customHeight="1">
      <c r="A25" s="42"/>
      <c r="B25" s="77"/>
      <c r="C25" s="76"/>
      <c r="D25" s="60"/>
      <c r="E25" s="59"/>
      <c r="F25" s="59"/>
      <c r="G25" s="59"/>
      <c r="H25" s="59"/>
      <c r="I25" s="59"/>
      <c r="J25" s="59"/>
      <c r="K25" s="59"/>
      <c r="L25" s="59"/>
      <c r="M25" s="59"/>
      <c r="N25" s="59"/>
      <c r="O25" s="59"/>
      <c r="P25" s="59"/>
      <c r="Q25" s="59"/>
      <c r="R25" s="59"/>
      <c r="S25" s="59"/>
      <c r="T25" s="59"/>
      <c r="U25" s="59"/>
      <c r="V25" s="59"/>
      <c r="W25" s="59"/>
      <c r="X25" s="59"/>
      <c r="Y25" s="58"/>
    </row>
    <row r="26" spans="1:25" ht="12" hidden="1" customHeight="1">
      <c r="A26" s="42"/>
      <c r="B26" s="77"/>
      <c r="C26" s="76"/>
      <c r="D26" s="60"/>
      <c r="E26" s="59"/>
      <c r="F26" s="59"/>
      <c r="G26" s="59"/>
      <c r="H26" s="59"/>
      <c r="I26" s="59"/>
      <c r="J26" s="59"/>
      <c r="K26" s="59"/>
      <c r="L26" s="59"/>
      <c r="M26" s="59"/>
      <c r="N26" s="59"/>
      <c r="O26" s="59"/>
      <c r="P26" s="59"/>
      <c r="Q26" s="59"/>
      <c r="R26" s="59"/>
      <c r="S26" s="59"/>
      <c r="T26" s="59"/>
      <c r="U26" s="59"/>
      <c r="V26" s="59"/>
      <c r="W26" s="59"/>
      <c r="X26" s="59"/>
      <c r="Y26" s="58"/>
    </row>
    <row r="27" spans="1:25" ht="38.25" hidden="1" customHeight="1">
      <c r="A27" s="42"/>
      <c r="B27" s="77"/>
      <c r="C27" s="76"/>
      <c r="D27" s="60"/>
      <c r="E27" s="59"/>
      <c r="F27" s="59"/>
      <c r="G27" s="59"/>
      <c r="H27" s="59"/>
      <c r="I27" s="59"/>
      <c r="J27" s="59"/>
      <c r="K27" s="59"/>
      <c r="L27" s="59"/>
      <c r="M27" s="59"/>
      <c r="N27" s="59"/>
      <c r="O27" s="59"/>
      <c r="P27" s="59"/>
      <c r="Q27" s="59"/>
      <c r="R27" s="59"/>
      <c r="S27" s="59"/>
      <c r="T27" s="59"/>
      <c r="U27" s="59"/>
      <c r="V27" s="59"/>
      <c r="W27" s="59"/>
      <c r="X27" s="59"/>
      <c r="Y27" s="58"/>
    </row>
    <row r="28" spans="1:25" ht="15" hidden="1">
      <c r="A28" s="42"/>
      <c r="B28" s="77"/>
      <c r="C28" s="76"/>
      <c r="D28" s="60"/>
      <c r="E28" s="59"/>
      <c r="F28" s="59"/>
      <c r="G28" s="59"/>
      <c r="H28" s="59"/>
      <c r="I28" s="59"/>
      <c r="J28" s="59"/>
      <c r="K28" s="59"/>
      <c r="L28" s="59"/>
      <c r="M28" s="59"/>
      <c r="N28" s="59"/>
      <c r="O28" s="59"/>
      <c r="P28" s="59"/>
      <c r="Q28" s="59"/>
      <c r="R28" s="59"/>
      <c r="S28" s="59"/>
      <c r="T28" s="59"/>
      <c r="U28" s="59"/>
      <c r="V28" s="59"/>
      <c r="W28" s="59"/>
      <c r="X28" s="59"/>
      <c r="Y28" s="58"/>
    </row>
    <row r="29" spans="1:25" ht="15" hidden="1">
      <c r="A29" s="42"/>
      <c r="B29" s="77"/>
      <c r="C29" s="76"/>
      <c r="D29" s="60"/>
      <c r="E29" s="59"/>
      <c r="F29" s="59"/>
      <c r="G29" s="59"/>
      <c r="H29" s="59"/>
      <c r="I29" s="59"/>
      <c r="J29" s="59"/>
      <c r="K29" s="59"/>
      <c r="L29" s="59"/>
      <c r="M29" s="59"/>
      <c r="N29" s="59"/>
      <c r="O29" s="59"/>
      <c r="P29" s="59"/>
      <c r="Q29" s="59"/>
      <c r="R29" s="59"/>
      <c r="S29" s="59"/>
      <c r="T29" s="59"/>
      <c r="U29" s="59"/>
      <c r="V29" s="59"/>
      <c r="W29" s="59"/>
      <c r="X29" s="59"/>
      <c r="Y29" s="58"/>
    </row>
    <row r="30" spans="1:25" ht="15" hidden="1">
      <c r="A30" s="42"/>
      <c r="B30" s="77"/>
      <c r="C30" s="76"/>
      <c r="D30" s="60"/>
      <c r="E30" s="59"/>
      <c r="F30" s="59"/>
      <c r="G30" s="59"/>
      <c r="H30" s="59"/>
      <c r="I30" s="59"/>
      <c r="J30" s="59"/>
      <c r="K30" s="59"/>
      <c r="L30" s="59"/>
      <c r="M30" s="59"/>
      <c r="N30" s="59"/>
      <c r="O30" s="59"/>
      <c r="P30" s="59"/>
      <c r="Q30" s="59"/>
      <c r="R30" s="59"/>
      <c r="S30" s="59"/>
      <c r="T30" s="59"/>
      <c r="U30" s="59"/>
      <c r="V30" s="59"/>
      <c r="W30" s="59"/>
      <c r="X30" s="59"/>
      <c r="Y30" s="58"/>
    </row>
    <row r="31" spans="1:25" ht="15" hidden="1">
      <c r="A31" s="42"/>
      <c r="B31" s="77"/>
      <c r="C31" s="76"/>
      <c r="D31" s="60"/>
      <c r="E31" s="59"/>
      <c r="F31" s="59"/>
      <c r="G31" s="59"/>
      <c r="H31" s="59"/>
      <c r="I31" s="59"/>
      <c r="J31" s="59"/>
      <c r="K31" s="59"/>
      <c r="L31" s="59"/>
      <c r="M31" s="59"/>
      <c r="N31" s="59"/>
      <c r="O31" s="59"/>
      <c r="P31" s="59"/>
      <c r="Q31" s="59"/>
      <c r="R31" s="59"/>
      <c r="S31" s="59"/>
      <c r="T31" s="59"/>
      <c r="U31" s="59"/>
      <c r="V31" s="59"/>
      <c r="W31" s="59"/>
      <c r="X31" s="59"/>
      <c r="Y31" s="58"/>
    </row>
    <row r="32" spans="1:25" ht="15" hidden="1">
      <c r="A32" s="42"/>
      <c r="B32" s="77"/>
      <c r="C32" s="76"/>
      <c r="D32" s="60"/>
      <c r="E32" s="59"/>
      <c r="F32" s="59"/>
      <c r="G32" s="59"/>
      <c r="H32" s="59"/>
      <c r="I32" s="59"/>
      <c r="J32" s="59"/>
      <c r="K32" s="59"/>
      <c r="L32" s="59"/>
      <c r="M32" s="59"/>
      <c r="N32" s="59"/>
      <c r="O32" s="59"/>
      <c r="P32" s="59"/>
      <c r="Q32" s="59"/>
      <c r="R32" s="59"/>
      <c r="S32" s="59"/>
      <c r="T32" s="59"/>
      <c r="U32" s="59"/>
      <c r="V32" s="59"/>
      <c r="W32" s="59"/>
      <c r="X32" s="59"/>
      <c r="Y32" s="58"/>
    </row>
    <row r="33" spans="1:25" ht="18.75" hidden="1" customHeight="1">
      <c r="A33" s="42"/>
      <c r="B33" s="77"/>
      <c r="C33" s="76"/>
      <c r="D33" s="65"/>
      <c r="E33" s="64"/>
      <c r="F33" s="64"/>
      <c r="G33" s="64"/>
      <c r="H33" s="64"/>
      <c r="I33" s="64"/>
      <c r="J33" s="64"/>
      <c r="K33" s="64"/>
      <c r="L33" s="64"/>
      <c r="M33" s="64"/>
      <c r="N33" s="64"/>
      <c r="O33" s="64"/>
      <c r="P33" s="64"/>
      <c r="Q33" s="64"/>
      <c r="R33" s="64"/>
      <c r="S33" s="64"/>
      <c r="T33" s="64"/>
      <c r="U33" s="64"/>
      <c r="V33" s="64"/>
      <c r="W33" s="64"/>
      <c r="X33" s="64"/>
      <c r="Y33" s="58"/>
    </row>
    <row r="34" spans="1:25" ht="15" hidden="1">
      <c r="A34" s="42"/>
      <c r="B34" s="77"/>
      <c r="C34" s="76"/>
      <c r="D34" s="65"/>
      <c r="E34" s="64"/>
      <c r="F34" s="64"/>
      <c r="G34" s="64"/>
      <c r="H34" s="64"/>
      <c r="I34" s="64"/>
      <c r="J34" s="64"/>
      <c r="K34" s="64"/>
      <c r="L34" s="64"/>
      <c r="M34" s="64"/>
      <c r="N34" s="64"/>
      <c r="O34" s="64"/>
      <c r="P34" s="64"/>
      <c r="Q34" s="64"/>
      <c r="R34" s="64"/>
      <c r="S34" s="64"/>
      <c r="T34" s="64"/>
      <c r="U34" s="64"/>
      <c r="V34" s="64"/>
      <c r="W34" s="64"/>
      <c r="X34" s="64"/>
      <c r="Y34" s="58"/>
    </row>
    <row r="35" spans="1:25" ht="24" hidden="1" customHeight="1">
      <c r="A35" s="42"/>
      <c r="B35" s="77"/>
      <c r="C35" s="76"/>
      <c r="D35" s="60"/>
      <c r="E35" s="694" t="s">
        <v>419</v>
      </c>
      <c r="F35" s="694"/>
      <c r="G35" s="694"/>
      <c r="H35" s="694"/>
      <c r="I35" s="694"/>
      <c r="J35" s="694"/>
      <c r="K35" s="694"/>
      <c r="L35" s="694"/>
      <c r="M35" s="694"/>
      <c r="N35" s="694"/>
      <c r="O35" s="694"/>
      <c r="P35" s="694"/>
      <c r="Q35" s="694"/>
      <c r="R35" s="694"/>
      <c r="S35" s="694"/>
      <c r="T35" s="694"/>
      <c r="U35" s="694"/>
      <c r="V35" s="694"/>
      <c r="W35" s="694"/>
      <c r="X35" s="694"/>
      <c r="Y35" s="58"/>
    </row>
    <row r="36" spans="1:25" ht="38.25" hidden="1" customHeight="1">
      <c r="A36" s="42"/>
      <c r="B36" s="77"/>
      <c r="C36" s="76"/>
      <c r="D36" s="60"/>
      <c r="E36" s="694"/>
      <c r="F36" s="694"/>
      <c r="G36" s="694"/>
      <c r="H36" s="694"/>
      <c r="I36" s="694"/>
      <c r="J36" s="694"/>
      <c r="K36" s="694"/>
      <c r="L36" s="694"/>
      <c r="M36" s="694"/>
      <c r="N36" s="694"/>
      <c r="O36" s="694"/>
      <c r="P36" s="694"/>
      <c r="Q36" s="694"/>
      <c r="R36" s="694"/>
      <c r="S36" s="694"/>
      <c r="T36" s="694"/>
      <c r="U36" s="694"/>
      <c r="V36" s="694"/>
      <c r="W36" s="694"/>
      <c r="X36" s="694"/>
      <c r="Y36" s="58"/>
    </row>
    <row r="37" spans="1:25" ht="9.75" hidden="1" customHeight="1">
      <c r="A37" s="42"/>
      <c r="B37" s="77"/>
      <c r="C37" s="76"/>
      <c r="D37" s="60"/>
      <c r="E37" s="694"/>
      <c r="F37" s="694"/>
      <c r="G37" s="694"/>
      <c r="H37" s="694"/>
      <c r="I37" s="694"/>
      <c r="J37" s="694"/>
      <c r="K37" s="694"/>
      <c r="L37" s="694"/>
      <c r="M37" s="694"/>
      <c r="N37" s="694"/>
      <c r="O37" s="694"/>
      <c r="P37" s="694"/>
      <c r="Q37" s="694"/>
      <c r="R37" s="694"/>
      <c r="S37" s="694"/>
      <c r="T37" s="694"/>
      <c r="U37" s="694"/>
      <c r="V37" s="694"/>
      <c r="W37" s="694"/>
      <c r="X37" s="694"/>
      <c r="Y37" s="58"/>
    </row>
    <row r="38" spans="1:25" ht="51" hidden="1" customHeight="1">
      <c r="A38" s="42"/>
      <c r="B38" s="77"/>
      <c r="C38" s="76"/>
      <c r="D38" s="60"/>
      <c r="E38" s="694"/>
      <c r="F38" s="694"/>
      <c r="G38" s="694"/>
      <c r="H38" s="694"/>
      <c r="I38" s="694"/>
      <c r="J38" s="694"/>
      <c r="K38" s="694"/>
      <c r="L38" s="694"/>
      <c r="M38" s="694"/>
      <c r="N38" s="694"/>
      <c r="O38" s="694"/>
      <c r="P38" s="694"/>
      <c r="Q38" s="694"/>
      <c r="R38" s="694"/>
      <c r="S38" s="694"/>
      <c r="T38" s="694"/>
      <c r="U38" s="694"/>
      <c r="V38" s="694"/>
      <c r="W38" s="694"/>
      <c r="X38" s="694"/>
      <c r="Y38" s="58"/>
    </row>
    <row r="39" spans="1:25" ht="15" hidden="1" customHeight="1">
      <c r="A39" s="42"/>
      <c r="B39" s="77"/>
      <c r="C39" s="76"/>
      <c r="D39" s="60"/>
      <c r="E39" s="694"/>
      <c r="F39" s="694"/>
      <c r="G39" s="694"/>
      <c r="H39" s="694"/>
      <c r="I39" s="694"/>
      <c r="J39" s="694"/>
      <c r="K39" s="694"/>
      <c r="L39" s="694"/>
      <c r="M39" s="694"/>
      <c r="N39" s="694"/>
      <c r="O39" s="694"/>
      <c r="P39" s="694"/>
      <c r="Q39" s="694"/>
      <c r="R39" s="694"/>
      <c r="S39" s="694"/>
      <c r="T39" s="694"/>
      <c r="U39" s="694"/>
      <c r="V39" s="694"/>
      <c r="W39" s="694"/>
      <c r="X39" s="694"/>
      <c r="Y39" s="58"/>
    </row>
    <row r="40" spans="1:25" ht="12" hidden="1" customHeight="1">
      <c r="A40" s="42"/>
      <c r="B40" s="77"/>
      <c r="C40" s="76"/>
      <c r="D40" s="60"/>
      <c r="E40" s="680"/>
      <c r="F40" s="681"/>
      <c r="G40" s="681"/>
      <c r="H40" s="681"/>
      <c r="I40" s="681"/>
      <c r="J40" s="681"/>
      <c r="K40" s="681"/>
      <c r="L40" s="681"/>
      <c r="M40" s="681"/>
      <c r="N40" s="681"/>
      <c r="O40" s="681"/>
      <c r="P40" s="681"/>
      <c r="Q40" s="681"/>
      <c r="R40" s="681"/>
      <c r="S40" s="681"/>
      <c r="T40" s="681"/>
      <c r="U40" s="681"/>
      <c r="V40" s="681"/>
      <c r="W40" s="681"/>
      <c r="X40" s="681"/>
      <c r="Y40" s="58"/>
    </row>
    <row r="41" spans="1:25" ht="38.25" hidden="1" customHeight="1">
      <c r="A41" s="42"/>
      <c r="B41" s="77"/>
      <c r="C41" s="76"/>
      <c r="D41" s="60"/>
      <c r="E41" s="694"/>
      <c r="F41" s="694"/>
      <c r="G41" s="694"/>
      <c r="H41" s="694"/>
      <c r="I41" s="694"/>
      <c r="J41" s="694"/>
      <c r="K41" s="694"/>
      <c r="L41" s="694"/>
      <c r="M41" s="694"/>
      <c r="N41" s="694"/>
      <c r="O41" s="694"/>
      <c r="P41" s="694"/>
      <c r="Q41" s="694"/>
      <c r="R41" s="694"/>
      <c r="S41" s="694"/>
      <c r="T41" s="694"/>
      <c r="U41" s="694"/>
      <c r="V41" s="694"/>
      <c r="W41" s="694"/>
      <c r="X41" s="694"/>
      <c r="Y41" s="58"/>
    </row>
    <row r="42" spans="1:25" ht="15" hidden="1">
      <c r="A42" s="42"/>
      <c r="B42" s="77"/>
      <c r="C42" s="76"/>
      <c r="D42" s="60"/>
      <c r="E42" s="694"/>
      <c r="F42" s="694"/>
      <c r="G42" s="694"/>
      <c r="H42" s="694"/>
      <c r="I42" s="694"/>
      <c r="J42" s="694"/>
      <c r="K42" s="694"/>
      <c r="L42" s="694"/>
      <c r="M42" s="694"/>
      <c r="N42" s="694"/>
      <c r="O42" s="694"/>
      <c r="P42" s="694"/>
      <c r="Q42" s="694"/>
      <c r="R42" s="694"/>
      <c r="S42" s="694"/>
      <c r="T42" s="694"/>
      <c r="U42" s="694"/>
      <c r="V42" s="694"/>
      <c r="W42" s="694"/>
      <c r="X42" s="694"/>
      <c r="Y42" s="58"/>
    </row>
    <row r="43" spans="1:25" ht="15" hidden="1">
      <c r="A43" s="42"/>
      <c r="B43" s="77"/>
      <c r="C43" s="76"/>
      <c r="D43" s="60"/>
      <c r="E43" s="694"/>
      <c r="F43" s="694"/>
      <c r="G43" s="694"/>
      <c r="H43" s="694"/>
      <c r="I43" s="694"/>
      <c r="J43" s="694"/>
      <c r="K43" s="694"/>
      <c r="L43" s="694"/>
      <c r="M43" s="694"/>
      <c r="N43" s="694"/>
      <c r="O43" s="694"/>
      <c r="P43" s="694"/>
      <c r="Q43" s="694"/>
      <c r="R43" s="694"/>
      <c r="S43" s="694"/>
      <c r="T43" s="694"/>
      <c r="U43" s="694"/>
      <c r="V43" s="694"/>
      <c r="W43" s="694"/>
      <c r="X43" s="694"/>
      <c r="Y43" s="58"/>
    </row>
    <row r="44" spans="1:25" ht="33.75" hidden="1" customHeight="1">
      <c r="A44" s="42"/>
      <c r="B44" s="77"/>
      <c r="C44" s="76"/>
      <c r="D44" s="65"/>
      <c r="E44" s="694"/>
      <c r="F44" s="694"/>
      <c r="G44" s="694"/>
      <c r="H44" s="694"/>
      <c r="I44" s="694"/>
      <c r="J44" s="694"/>
      <c r="K44" s="694"/>
      <c r="L44" s="694"/>
      <c r="M44" s="694"/>
      <c r="N44" s="694"/>
      <c r="O44" s="694"/>
      <c r="P44" s="694"/>
      <c r="Q44" s="694"/>
      <c r="R44" s="694"/>
      <c r="S44" s="694"/>
      <c r="T44" s="694"/>
      <c r="U44" s="694"/>
      <c r="V44" s="694"/>
      <c r="W44" s="694"/>
      <c r="X44" s="694"/>
      <c r="Y44" s="58"/>
    </row>
    <row r="45" spans="1:25" ht="15" hidden="1">
      <c r="A45" s="42"/>
      <c r="B45" s="77"/>
      <c r="C45" s="76"/>
      <c r="D45" s="65"/>
      <c r="E45" s="694"/>
      <c r="F45" s="694"/>
      <c r="G45" s="694"/>
      <c r="H45" s="694"/>
      <c r="I45" s="694"/>
      <c r="J45" s="694"/>
      <c r="K45" s="694"/>
      <c r="L45" s="694"/>
      <c r="M45" s="694"/>
      <c r="N45" s="694"/>
      <c r="O45" s="694"/>
      <c r="P45" s="694"/>
      <c r="Q45" s="694"/>
      <c r="R45" s="694"/>
      <c r="S45" s="694"/>
      <c r="T45" s="694"/>
      <c r="U45" s="694"/>
      <c r="V45" s="694"/>
      <c r="W45" s="694"/>
      <c r="X45" s="694"/>
      <c r="Y45" s="58"/>
    </row>
    <row r="46" spans="1:25" ht="24" hidden="1" customHeight="1">
      <c r="A46" s="42"/>
      <c r="B46" s="77"/>
      <c r="C46" s="76"/>
      <c r="D46" s="60"/>
      <c r="E46" s="682" t="s">
        <v>239</v>
      </c>
      <c r="F46" s="682"/>
      <c r="G46" s="682"/>
      <c r="H46" s="682"/>
      <c r="I46" s="682"/>
      <c r="J46" s="682"/>
      <c r="K46" s="682"/>
      <c r="L46" s="682"/>
      <c r="M46" s="682"/>
      <c r="N46" s="682"/>
      <c r="O46" s="682"/>
      <c r="P46" s="682"/>
      <c r="Q46" s="682"/>
      <c r="R46" s="682"/>
      <c r="S46" s="682"/>
      <c r="T46" s="682"/>
      <c r="U46" s="682"/>
      <c r="V46" s="682"/>
      <c r="W46" s="682"/>
      <c r="X46" s="682"/>
      <c r="Y46" s="58"/>
    </row>
    <row r="47" spans="1:25" ht="37.5" hidden="1" customHeight="1">
      <c r="A47" s="42"/>
      <c r="B47" s="77"/>
      <c r="C47" s="76"/>
      <c r="D47" s="60"/>
      <c r="E47" s="682"/>
      <c r="F47" s="682"/>
      <c r="G47" s="682"/>
      <c r="H47" s="682"/>
      <c r="I47" s="682"/>
      <c r="J47" s="682"/>
      <c r="K47" s="682"/>
      <c r="L47" s="682"/>
      <c r="M47" s="682"/>
      <c r="N47" s="682"/>
      <c r="O47" s="682"/>
      <c r="P47" s="682"/>
      <c r="Q47" s="682"/>
      <c r="R47" s="682"/>
      <c r="S47" s="682"/>
      <c r="T47" s="682"/>
      <c r="U47" s="682"/>
      <c r="V47" s="682"/>
      <c r="W47" s="682"/>
      <c r="X47" s="682"/>
      <c r="Y47" s="58"/>
    </row>
    <row r="48" spans="1:25" ht="24" hidden="1" customHeight="1">
      <c r="A48" s="42"/>
      <c r="B48" s="77"/>
      <c r="C48" s="76"/>
      <c r="D48" s="60"/>
      <c r="E48" s="682"/>
      <c r="F48" s="682"/>
      <c r="G48" s="682"/>
      <c r="H48" s="682"/>
      <c r="I48" s="682"/>
      <c r="J48" s="682"/>
      <c r="K48" s="682"/>
      <c r="L48" s="682"/>
      <c r="M48" s="682"/>
      <c r="N48" s="682"/>
      <c r="O48" s="682"/>
      <c r="P48" s="682"/>
      <c r="Q48" s="682"/>
      <c r="R48" s="682"/>
      <c r="S48" s="682"/>
      <c r="T48" s="682"/>
      <c r="U48" s="682"/>
      <c r="V48" s="682"/>
      <c r="W48" s="682"/>
      <c r="X48" s="682"/>
      <c r="Y48" s="58"/>
    </row>
    <row r="49" spans="1:25" ht="51" hidden="1" customHeight="1">
      <c r="A49" s="42"/>
      <c r="B49" s="77"/>
      <c r="C49" s="76"/>
      <c r="D49" s="60"/>
      <c r="E49" s="682"/>
      <c r="F49" s="682"/>
      <c r="G49" s="682"/>
      <c r="H49" s="682"/>
      <c r="I49" s="682"/>
      <c r="J49" s="682"/>
      <c r="K49" s="682"/>
      <c r="L49" s="682"/>
      <c r="M49" s="682"/>
      <c r="N49" s="682"/>
      <c r="O49" s="682"/>
      <c r="P49" s="682"/>
      <c r="Q49" s="682"/>
      <c r="R49" s="682"/>
      <c r="S49" s="682"/>
      <c r="T49" s="682"/>
      <c r="U49" s="682"/>
      <c r="V49" s="682"/>
      <c r="W49" s="682"/>
      <c r="X49" s="682"/>
      <c r="Y49" s="58"/>
    </row>
    <row r="50" spans="1:25" ht="15" hidden="1">
      <c r="A50" s="42"/>
      <c r="B50" s="77"/>
      <c r="C50" s="76"/>
      <c r="D50" s="60"/>
      <c r="E50" s="682"/>
      <c r="F50" s="682"/>
      <c r="G50" s="682"/>
      <c r="H50" s="682"/>
      <c r="I50" s="682"/>
      <c r="J50" s="682"/>
      <c r="K50" s="682"/>
      <c r="L50" s="682"/>
      <c r="M50" s="682"/>
      <c r="N50" s="682"/>
      <c r="O50" s="682"/>
      <c r="P50" s="682"/>
      <c r="Q50" s="682"/>
      <c r="R50" s="682"/>
      <c r="S50" s="682"/>
      <c r="T50" s="682"/>
      <c r="U50" s="682"/>
      <c r="V50" s="682"/>
      <c r="W50" s="682"/>
      <c r="X50" s="682"/>
      <c r="Y50" s="58"/>
    </row>
    <row r="51" spans="1:25" ht="15" hidden="1">
      <c r="A51" s="42"/>
      <c r="B51" s="77"/>
      <c r="C51" s="76"/>
      <c r="D51" s="60"/>
      <c r="E51" s="682"/>
      <c r="F51" s="682"/>
      <c r="G51" s="682"/>
      <c r="H51" s="682"/>
      <c r="I51" s="682"/>
      <c r="J51" s="682"/>
      <c r="K51" s="682"/>
      <c r="L51" s="682"/>
      <c r="M51" s="682"/>
      <c r="N51" s="682"/>
      <c r="O51" s="682"/>
      <c r="P51" s="682"/>
      <c r="Q51" s="682"/>
      <c r="R51" s="682"/>
      <c r="S51" s="682"/>
      <c r="T51" s="682"/>
      <c r="U51" s="682"/>
      <c r="V51" s="682"/>
      <c r="W51" s="682"/>
      <c r="X51" s="682"/>
      <c r="Y51" s="58"/>
    </row>
    <row r="52" spans="1:25" ht="15" hidden="1">
      <c r="A52" s="42"/>
      <c r="B52" s="77"/>
      <c r="C52" s="76"/>
      <c r="D52" s="60"/>
      <c r="E52" s="682"/>
      <c r="F52" s="682"/>
      <c r="G52" s="682"/>
      <c r="H52" s="682"/>
      <c r="I52" s="682"/>
      <c r="J52" s="682"/>
      <c r="K52" s="682"/>
      <c r="L52" s="682"/>
      <c r="M52" s="682"/>
      <c r="N52" s="682"/>
      <c r="O52" s="682"/>
      <c r="P52" s="682"/>
      <c r="Q52" s="682"/>
      <c r="R52" s="682"/>
      <c r="S52" s="682"/>
      <c r="T52" s="682"/>
      <c r="U52" s="682"/>
      <c r="V52" s="682"/>
      <c r="W52" s="682"/>
      <c r="X52" s="682"/>
      <c r="Y52" s="58"/>
    </row>
    <row r="53" spans="1:25" ht="15" hidden="1">
      <c r="A53" s="42"/>
      <c r="B53" s="77"/>
      <c r="C53" s="76"/>
      <c r="D53" s="60"/>
      <c r="E53" s="682"/>
      <c r="F53" s="682"/>
      <c r="G53" s="682"/>
      <c r="H53" s="682"/>
      <c r="I53" s="682"/>
      <c r="J53" s="682"/>
      <c r="K53" s="682"/>
      <c r="L53" s="682"/>
      <c r="M53" s="682"/>
      <c r="N53" s="682"/>
      <c r="O53" s="682"/>
      <c r="P53" s="682"/>
      <c r="Q53" s="682"/>
      <c r="R53" s="682"/>
      <c r="S53" s="682"/>
      <c r="T53" s="682"/>
      <c r="U53" s="682"/>
      <c r="V53" s="682"/>
      <c r="W53" s="682"/>
      <c r="X53" s="682"/>
      <c r="Y53" s="58"/>
    </row>
    <row r="54" spans="1:25" ht="15" hidden="1">
      <c r="A54" s="42"/>
      <c r="B54" s="77"/>
      <c r="C54" s="76"/>
      <c r="D54" s="60"/>
      <c r="E54" s="682"/>
      <c r="F54" s="682"/>
      <c r="G54" s="682"/>
      <c r="H54" s="682"/>
      <c r="I54" s="682"/>
      <c r="J54" s="682"/>
      <c r="K54" s="682"/>
      <c r="L54" s="682"/>
      <c r="M54" s="682"/>
      <c r="N54" s="682"/>
      <c r="O54" s="682"/>
      <c r="P54" s="682"/>
      <c r="Q54" s="682"/>
      <c r="R54" s="682"/>
      <c r="S54" s="682"/>
      <c r="T54" s="682"/>
      <c r="U54" s="682"/>
      <c r="V54" s="682"/>
      <c r="W54" s="682"/>
      <c r="X54" s="682"/>
      <c r="Y54" s="58"/>
    </row>
    <row r="55" spans="1:25" ht="15" hidden="1">
      <c r="A55" s="42"/>
      <c r="B55" s="77"/>
      <c r="C55" s="76"/>
      <c r="D55" s="60"/>
      <c r="E55" s="682"/>
      <c r="F55" s="682"/>
      <c r="G55" s="682"/>
      <c r="H55" s="682"/>
      <c r="I55" s="682"/>
      <c r="J55" s="682"/>
      <c r="K55" s="682"/>
      <c r="L55" s="682"/>
      <c r="M55" s="682"/>
      <c r="N55" s="682"/>
      <c r="O55" s="682"/>
      <c r="P55" s="682"/>
      <c r="Q55" s="682"/>
      <c r="R55" s="682"/>
      <c r="S55" s="682"/>
      <c r="T55" s="682"/>
      <c r="U55" s="682"/>
      <c r="V55" s="682"/>
      <c r="W55" s="682"/>
      <c r="X55" s="682"/>
      <c r="Y55" s="58"/>
    </row>
    <row r="56" spans="1:25" ht="25.5" hidden="1" customHeight="1">
      <c r="A56" s="42"/>
      <c r="B56" s="77"/>
      <c r="C56" s="76"/>
      <c r="D56" s="65"/>
      <c r="E56" s="682"/>
      <c r="F56" s="682"/>
      <c r="G56" s="682"/>
      <c r="H56" s="682"/>
      <c r="I56" s="682"/>
      <c r="J56" s="682"/>
      <c r="K56" s="682"/>
      <c r="L56" s="682"/>
      <c r="M56" s="682"/>
      <c r="N56" s="682"/>
      <c r="O56" s="682"/>
      <c r="P56" s="682"/>
      <c r="Q56" s="682"/>
      <c r="R56" s="682"/>
      <c r="S56" s="682"/>
      <c r="T56" s="682"/>
      <c r="U56" s="682"/>
      <c r="V56" s="682"/>
      <c r="W56" s="682"/>
      <c r="X56" s="682"/>
      <c r="Y56" s="58"/>
    </row>
    <row r="57" spans="1:25" ht="15" hidden="1">
      <c r="A57" s="42"/>
      <c r="B57" s="77"/>
      <c r="C57" s="76"/>
      <c r="D57" s="65"/>
      <c r="E57" s="682"/>
      <c r="F57" s="682"/>
      <c r="G57" s="682"/>
      <c r="H57" s="682"/>
      <c r="I57" s="682"/>
      <c r="J57" s="682"/>
      <c r="K57" s="682"/>
      <c r="L57" s="682"/>
      <c r="M57" s="682"/>
      <c r="N57" s="682"/>
      <c r="O57" s="682"/>
      <c r="P57" s="682"/>
      <c r="Q57" s="682"/>
      <c r="R57" s="682"/>
      <c r="S57" s="682"/>
      <c r="T57" s="682"/>
      <c r="U57" s="682"/>
      <c r="V57" s="682"/>
      <c r="W57" s="682"/>
      <c r="X57" s="682"/>
      <c r="Y57" s="58"/>
    </row>
    <row r="58" spans="1:25" ht="15" hidden="1" customHeight="1">
      <c r="A58" s="42"/>
      <c r="B58" s="77"/>
      <c r="C58" s="76"/>
      <c r="D58" s="60"/>
      <c r="E58" s="683" t="s">
        <v>420</v>
      </c>
      <c r="F58" s="683"/>
      <c r="G58" s="683"/>
      <c r="H58" s="683"/>
      <c r="I58" s="683"/>
      <c r="J58" s="683"/>
      <c r="K58" s="683"/>
      <c r="L58" s="683"/>
      <c r="M58" s="683"/>
      <c r="N58" s="683"/>
      <c r="O58" s="683"/>
      <c r="P58" s="683"/>
      <c r="Q58" s="683"/>
      <c r="R58" s="683"/>
      <c r="S58" s="683"/>
      <c r="T58" s="683"/>
      <c r="U58" s="683"/>
      <c r="V58" s="356"/>
      <c r="W58" s="356"/>
      <c r="X58" s="356"/>
      <c r="Y58" s="58"/>
    </row>
    <row r="59" spans="1:25" ht="15" hidden="1" customHeight="1">
      <c r="A59" s="42"/>
      <c r="B59" s="77"/>
      <c r="C59" s="76"/>
      <c r="D59" s="60"/>
      <c r="E59" s="685"/>
      <c r="F59" s="685"/>
      <c r="G59" s="685"/>
      <c r="H59" s="680"/>
      <c r="I59" s="681"/>
      <c r="J59" s="681"/>
      <c r="K59" s="681"/>
      <c r="L59" s="681"/>
      <c r="M59" s="681"/>
      <c r="N59" s="681"/>
      <c r="O59" s="681"/>
      <c r="P59" s="681"/>
      <c r="Q59" s="681"/>
      <c r="R59" s="681"/>
      <c r="S59" s="681"/>
      <c r="T59" s="681"/>
      <c r="U59" s="681"/>
      <c r="V59" s="681"/>
      <c r="W59" s="681"/>
      <c r="X59" s="681"/>
      <c r="Y59" s="58"/>
    </row>
    <row r="60" spans="1:25" ht="15" hidden="1" customHeight="1">
      <c r="A60" s="42"/>
      <c r="B60" s="77"/>
      <c r="C60" s="76"/>
      <c r="D60" s="60"/>
      <c r="E60" s="684"/>
      <c r="F60" s="684"/>
      <c r="G60" s="684"/>
      <c r="H60" s="679"/>
      <c r="I60" s="679"/>
      <c r="J60" s="679"/>
      <c r="K60" s="679"/>
      <c r="L60" s="679"/>
      <c r="M60" s="679"/>
      <c r="N60" s="679"/>
      <c r="O60" s="679"/>
      <c r="P60" s="679"/>
      <c r="Q60" s="679"/>
      <c r="R60" s="679"/>
      <c r="S60" s="679"/>
      <c r="T60" s="679"/>
      <c r="U60" s="679"/>
      <c r="V60" s="679"/>
      <c r="W60" s="679"/>
      <c r="X60" s="679"/>
      <c r="Y60" s="58"/>
    </row>
    <row r="61" spans="1:25" ht="15" hidden="1">
      <c r="A61" s="42"/>
      <c r="B61" s="77"/>
      <c r="C61" s="76"/>
      <c r="D61" s="60"/>
      <c r="E61" s="69"/>
      <c r="F61" s="67"/>
      <c r="G61" s="68"/>
      <c r="H61" s="679"/>
      <c r="I61" s="679"/>
      <c r="J61" s="679"/>
      <c r="K61" s="679"/>
      <c r="L61" s="679"/>
      <c r="M61" s="679"/>
      <c r="N61" s="679"/>
      <c r="O61" s="679"/>
      <c r="P61" s="679"/>
      <c r="Q61" s="679"/>
      <c r="R61" s="679"/>
      <c r="S61" s="679"/>
      <c r="T61" s="679"/>
      <c r="U61" s="679"/>
      <c r="V61" s="679"/>
      <c r="W61" s="679"/>
      <c r="X61" s="679"/>
      <c r="Y61" s="58"/>
    </row>
    <row r="62" spans="1:25" ht="27.75" hidden="1" customHeight="1">
      <c r="A62" s="42"/>
      <c r="B62" s="77"/>
      <c r="C62" s="76"/>
      <c r="D62" s="60"/>
      <c r="E62" s="59"/>
      <c r="F62" s="59"/>
      <c r="G62" s="59"/>
      <c r="H62" s="59"/>
      <c r="I62" s="59"/>
      <c r="J62" s="59"/>
      <c r="K62" s="59"/>
      <c r="L62" s="59"/>
      <c r="M62" s="59"/>
      <c r="N62" s="59"/>
      <c r="O62" s="59"/>
      <c r="P62" s="59"/>
      <c r="Q62" s="59"/>
      <c r="R62" s="59"/>
      <c r="S62" s="59"/>
      <c r="T62" s="59"/>
      <c r="U62" s="59"/>
      <c r="V62" s="59"/>
      <c r="W62" s="59"/>
      <c r="X62" s="59"/>
      <c r="Y62" s="58"/>
    </row>
    <row r="63" spans="1:25" ht="15" hidden="1">
      <c r="A63" s="42"/>
      <c r="B63" s="77"/>
      <c r="C63" s="76"/>
      <c r="D63" s="60"/>
      <c r="E63" s="59"/>
      <c r="F63" s="59"/>
      <c r="G63" s="59"/>
      <c r="H63" s="59"/>
      <c r="I63" s="59"/>
      <c r="J63" s="59"/>
      <c r="K63" s="59"/>
      <c r="L63" s="59"/>
      <c r="M63" s="59"/>
      <c r="N63" s="59"/>
      <c r="O63" s="59"/>
      <c r="P63" s="59"/>
      <c r="Q63" s="59"/>
      <c r="R63" s="59"/>
      <c r="S63" s="59"/>
      <c r="T63" s="59"/>
      <c r="U63" s="59"/>
      <c r="V63" s="59"/>
      <c r="W63" s="59"/>
      <c r="X63" s="59"/>
      <c r="Y63" s="58"/>
    </row>
    <row r="64" spans="1:25" ht="15" hidden="1">
      <c r="A64" s="42"/>
      <c r="B64" s="77"/>
      <c r="C64" s="76"/>
      <c r="D64" s="60"/>
      <c r="E64" s="59"/>
      <c r="F64" s="59"/>
      <c r="G64" s="59"/>
      <c r="H64" s="59"/>
      <c r="I64" s="59"/>
      <c r="J64" s="59"/>
      <c r="K64" s="59"/>
      <c r="L64" s="59"/>
      <c r="M64" s="59"/>
      <c r="N64" s="59"/>
      <c r="O64" s="59"/>
      <c r="P64" s="59"/>
      <c r="Q64" s="59"/>
      <c r="R64" s="59"/>
      <c r="S64" s="59"/>
      <c r="T64" s="59"/>
      <c r="U64" s="59"/>
      <c r="V64" s="59"/>
      <c r="W64" s="59"/>
      <c r="X64" s="59"/>
      <c r="Y64" s="58"/>
    </row>
    <row r="65" spans="1:25" ht="15" hidden="1">
      <c r="A65" s="42"/>
      <c r="B65" s="77"/>
      <c r="C65" s="76"/>
      <c r="D65" s="60"/>
      <c r="E65" s="59"/>
      <c r="F65" s="59"/>
      <c r="G65" s="59"/>
      <c r="H65" s="59"/>
      <c r="I65" s="59"/>
      <c r="J65" s="59"/>
      <c r="K65" s="59"/>
      <c r="L65" s="59"/>
      <c r="M65" s="59"/>
      <c r="N65" s="59"/>
      <c r="O65" s="59"/>
      <c r="P65" s="59"/>
      <c r="Q65" s="59"/>
      <c r="R65" s="59"/>
      <c r="S65" s="59"/>
      <c r="T65" s="59"/>
      <c r="U65" s="59"/>
      <c r="V65" s="59"/>
      <c r="W65" s="59"/>
      <c r="X65" s="59"/>
      <c r="Y65" s="58"/>
    </row>
    <row r="66" spans="1:25" ht="15" hidden="1">
      <c r="A66" s="42"/>
      <c r="B66" s="77"/>
      <c r="C66" s="76"/>
      <c r="D66" s="60"/>
      <c r="E66" s="59"/>
      <c r="F66" s="59"/>
      <c r="G66" s="59"/>
      <c r="H66" s="59"/>
      <c r="I66" s="59"/>
      <c r="J66" s="59"/>
      <c r="K66" s="59"/>
      <c r="L66" s="59"/>
      <c r="M66" s="59"/>
      <c r="N66" s="59"/>
      <c r="O66" s="59"/>
      <c r="P66" s="59"/>
      <c r="Q66" s="59"/>
      <c r="R66" s="59"/>
      <c r="S66" s="59"/>
      <c r="T66" s="59"/>
      <c r="U66" s="59"/>
      <c r="V66" s="59"/>
      <c r="W66" s="59"/>
      <c r="X66" s="59"/>
      <c r="Y66" s="58"/>
    </row>
    <row r="67" spans="1:25" ht="15" hidden="1">
      <c r="A67" s="42"/>
      <c r="B67" s="77"/>
      <c r="C67" s="76"/>
      <c r="D67" s="60"/>
      <c r="E67" s="59"/>
      <c r="F67" s="59"/>
      <c r="G67" s="59"/>
      <c r="H67" s="59"/>
      <c r="I67" s="59"/>
      <c r="J67" s="59"/>
      <c r="K67" s="59"/>
      <c r="L67" s="59"/>
      <c r="M67" s="59"/>
      <c r="N67" s="59"/>
      <c r="O67" s="59"/>
      <c r="P67" s="59"/>
      <c r="Q67" s="59"/>
      <c r="R67" s="59"/>
      <c r="S67" s="59"/>
      <c r="T67" s="59"/>
      <c r="U67" s="59"/>
      <c r="V67" s="59"/>
      <c r="W67" s="59"/>
      <c r="X67" s="59"/>
      <c r="Y67" s="58"/>
    </row>
    <row r="68" spans="1:25" ht="89.25" hidden="1" customHeight="1">
      <c r="A68" s="42"/>
      <c r="B68" s="77"/>
      <c r="C68" s="76"/>
      <c r="D68" s="65"/>
      <c r="E68" s="64"/>
      <c r="F68" s="64"/>
      <c r="G68" s="64"/>
      <c r="H68" s="64"/>
      <c r="I68" s="64"/>
      <c r="J68" s="64"/>
      <c r="K68" s="64"/>
      <c r="L68" s="64"/>
      <c r="M68" s="64"/>
      <c r="N68" s="64"/>
      <c r="O68" s="64"/>
      <c r="P68" s="64"/>
      <c r="Q68" s="64"/>
      <c r="R68" s="64"/>
      <c r="S68" s="64"/>
      <c r="T68" s="64"/>
      <c r="U68" s="64"/>
      <c r="V68" s="64"/>
      <c r="W68" s="64"/>
      <c r="X68" s="64"/>
      <c r="Y68" s="58"/>
    </row>
    <row r="69" spans="1:25" ht="15" hidden="1">
      <c r="A69" s="42"/>
      <c r="B69" s="77"/>
      <c r="C69" s="76"/>
      <c r="D69" s="65"/>
      <c r="E69" s="64"/>
      <c r="F69" s="64"/>
      <c r="G69" s="64"/>
      <c r="H69" s="64"/>
      <c r="I69" s="64"/>
      <c r="J69" s="64"/>
      <c r="K69" s="64"/>
      <c r="L69" s="64"/>
      <c r="M69" s="64"/>
      <c r="N69" s="64"/>
      <c r="O69" s="64"/>
      <c r="P69" s="64"/>
      <c r="Q69" s="64"/>
      <c r="R69" s="64"/>
      <c r="S69" s="64"/>
      <c r="T69" s="64"/>
      <c r="U69" s="64"/>
      <c r="V69" s="64"/>
      <c r="W69" s="64"/>
      <c r="X69" s="64"/>
      <c r="Y69" s="58"/>
    </row>
    <row r="70" spans="1:25" ht="15" hidden="1">
      <c r="A70" s="42"/>
      <c r="B70" s="77"/>
      <c r="C70" s="76"/>
      <c r="D70" s="60"/>
      <c r="E70" s="683" t="s">
        <v>421</v>
      </c>
      <c r="F70" s="683"/>
      <c r="G70" s="683"/>
      <c r="H70" s="683"/>
      <c r="I70" s="683"/>
      <c r="J70" s="683"/>
      <c r="K70" s="683"/>
      <c r="L70" s="683"/>
      <c r="M70" s="683"/>
      <c r="N70" s="683"/>
      <c r="O70" s="683"/>
      <c r="P70" s="683"/>
      <c r="Q70" s="683"/>
      <c r="R70" s="683"/>
      <c r="S70" s="683"/>
      <c r="T70" s="683"/>
      <c r="U70" s="616"/>
      <c r="V70" s="616"/>
      <c r="W70" s="616"/>
      <c r="X70" s="616"/>
      <c r="Y70" s="58"/>
    </row>
    <row r="71" spans="1:25" ht="15" hidden="1">
      <c r="A71" s="42"/>
      <c r="B71" s="77"/>
      <c r="C71" s="76"/>
      <c r="D71" s="60"/>
      <c r="E71" s="683" t="s">
        <v>620</v>
      </c>
      <c r="F71" s="683"/>
      <c r="G71" s="683"/>
      <c r="H71" s="683"/>
      <c r="I71" s="683"/>
      <c r="J71" s="683"/>
      <c r="K71" s="683"/>
      <c r="L71" s="683"/>
      <c r="M71" s="683"/>
      <c r="N71" s="683"/>
      <c r="O71" s="683"/>
      <c r="P71" s="683"/>
      <c r="Q71" s="683"/>
      <c r="R71" s="683"/>
      <c r="S71" s="683"/>
      <c r="T71" s="683"/>
      <c r="U71" s="617"/>
      <c r="V71" s="617"/>
      <c r="W71" s="617"/>
      <c r="X71" s="617"/>
      <c r="Y71" s="58"/>
    </row>
    <row r="72" spans="1:25" ht="40.5" hidden="1" customHeight="1">
      <c r="A72" s="42"/>
      <c r="B72" s="77"/>
      <c r="C72" s="76"/>
      <c r="D72" s="60"/>
      <c r="E72" s="617"/>
      <c r="F72" s="617"/>
      <c r="G72" s="617"/>
      <c r="H72" s="617"/>
      <c r="I72" s="617"/>
      <c r="J72" s="617"/>
      <c r="K72" s="617"/>
      <c r="L72" s="617"/>
      <c r="M72" s="617"/>
      <c r="N72" s="617"/>
      <c r="O72" s="617"/>
      <c r="P72" s="617"/>
      <c r="Q72" s="617"/>
      <c r="R72" s="617"/>
      <c r="S72" s="617"/>
      <c r="T72" s="617"/>
      <c r="U72" s="617"/>
      <c r="V72" s="617"/>
      <c r="W72" s="617"/>
      <c r="X72" s="617"/>
      <c r="Y72" s="58"/>
    </row>
    <row r="73" spans="1:25" ht="63" hidden="1" customHeight="1">
      <c r="A73" s="42"/>
      <c r="B73" s="77"/>
      <c r="C73" s="76"/>
      <c r="D73" s="60"/>
      <c r="E73" s="617"/>
      <c r="F73" s="617"/>
      <c r="G73" s="617"/>
      <c r="H73" s="617"/>
      <c r="I73" s="617"/>
      <c r="J73" s="617"/>
      <c r="K73" s="617"/>
      <c r="L73" s="617"/>
      <c r="M73" s="617"/>
      <c r="N73" s="617"/>
      <c r="O73" s="617"/>
      <c r="P73" s="617"/>
      <c r="Q73" s="617"/>
      <c r="R73" s="617"/>
      <c r="S73" s="617"/>
      <c r="T73" s="617"/>
      <c r="U73" s="617"/>
      <c r="V73" s="617"/>
      <c r="W73" s="617"/>
      <c r="X73" s="617"/>
      <c r="Y73" s="58"/>
    </row>
    <row r="74" spans="1:25" ht="30" hidden="1" customHeight="1">
      <c r="A74" s="42"/>
      <c r="B74" s="77"/>
      <c r="C74" s="76"/>
      <c r="D74" s="60"/>
      <c r="E74" s="617"/>
      <c r="F74" s="617"/>
      <c r="G74" s="617"/>
      <c r="H74" s="617"/>
      <c r="I74" s="617"/>
      <c r="J74" s="617"/>
      <c r="K74" s="617"/>
      <c r="L74" s="617"/>
      <c r="M74" s="617"/>
      <c r="N74" s="617"/>
      <c r="O74" s="617"/>
      <c r="P74" s="617"/>
      <c r="Q74" s="617"/>
      <c r="R74" s="617"/>
      <c r="S74" s="617"/>
      <c r="T74" s="617"/>
      <c r="U74" s="617"/>
      <c r="V74" s="617"/>
      <c r="W74" s="617"/>
      <c r="X74" s="617"/>
      <c r="Y74" s="58"/>
    </row>
    <row r="75" spans="1:25" ht="30" hidden="1" customHeight="1">
      <c r="A75" s="42"/>
      <c r="B75" s="77"/>
      <c r="C75" s="76"/>
      <c r="D75" s="60"/>
      <c r="E75" s="617"/>
      <c r="F75" s="617"/>
      <c r="G75" s="617"/>
      <c r="H75" s="617"/>
      <c r="I75" s="617"/>
      <c r="J75" s="617"/>
      <c r="K75" s="617"/>
      <c r="L75" s="617"/>
      <c r="M75" s="617"/>
      <c r="N75" s="617"/>
      <c r="O75" s="617"/>
      <c r="P75" s="617"/>
      <c r="Q75" s="617"/>
      <c r="R75" s="617"/>
      <c r="S75" s="617"/>
      <c r="T75" s="617"/>
      <c r="U75" s="617"/>
      <c r="V75" s="617"/>
      <c r="W75" s="617"/>
      <c r="X75" s="617"/>
      <c r="Y75" s="58"/>
    </row>
    <row r="76" spans="1:25" ht="15" hidden="1">
      <c r="A76" s="42"/>
      <c r="B76" s="77"/>
      <c r="C76" s="76"/>
      <c r="D76" s="60"/>
      <c r="E76" s="617"/>
      <c r="F76" s="617"/>
      <c r="G76" s="617"/>
      <c r="H76" s="617"/>
      <c r="I76" s="617"/>
      <c r="J76" s="617"/>
      <c r="K76" s="617"/>
      <c r="L76" s="617"/>
      <c r="M76" s="617"/>
      <c r="N76" s="617"/>
      <c r="O76" s="617"/>
      <c r="P76" s="617"/>
      <c r="Q76" s="617"/>
      <c r="R76" s="617"/>
      <c r="S76" s="617"/>
      <c r="T76" s="617"/>
      <c r="U76" s="617"/>
      <c r="V76" s="617"/>
      <c r="W76" s="617"/>
      <c r="X76" s="617"/>
      <c r="Y76" s="58"/>
    </row>
    <row r="77" spans="1:25" ht="15" hidden="1">
      <c r="A77" s="42"/>
      <c r="B77" s="77"/>
      <c r="C77" s="76"/>
      <c r="D77" s="60"/>
      <c r="E77" s="617"/>
      <c r="F77" s="617"/>
      <c r="G77" s="617"/>
      <c r="H77" s="617"/>
      <c r="I77" s="617"/>
      <c r="J77" s="617"/>
      <c r="K77" s="617"/>
      <c r="L77" s="617"/>
      <c r="M77" s="617"/>
      <c r="N77" s="617"/>
      <c r="O77" s="617"/>
      <c r="P77" s="617"/>
      <c r="Q77" s="617"/>
      <c r="R77" s="617"/>
      <c r="S77" s="617"/>
      <c r="T77" s="617"/>
      <c r="U77" s="617"/>
      <c r="V77" s="617"/>
      <c r="W77" s="617"/>
      <c r="X77" s="617"/>
      <c r="Y77" s="58"/>
    </row>
    <row r="78" spans="1:25" ht="8.25" hidden="1" customHeight="1">
      <c r="A78" s="42"/>
      <c r="B78" s="77"/>
      <c r="C78" s="76"/>
      <c r="D78" s="60"/>
      <c r="E78" s="79"/>
      <c r="F78" s="79"/>
      <c r="G78" s="79"/>
      <c r="H78" s="79"/>
      <c r="I78" s="79"/>
      <c r="J78" s="79"/>
      <c r="K78" s="79"/>
      <c r="L78" s="79"/>
      <c r="M78" s="79"/>
      <c r="N78" s="79"/>
      <c r="O78" s="79"/>
      <c r="P78" s="79"/>
      <c r="Q78" s="79"/>
      <c r="R78" s="79"/>
      <c r="S78" s="79"/>
      <c r="T78" s="79"/>
      <c r="U78" s="79"/>
      <c r="V78" s="79"/>
      <c r="W78" s="79"/>
      <c r="X78" s="79"/>
      <c r="Y78" s="58"/>
    </row>
    <row r="79" spans="1:25" ht="21" hidden="1" customHeight="1">
      <c r="A79" s="42"/>
      <c r="B79" s="77"/>
      <c r="C79" s="76"/>
      <c r="D79" s="60"/>
      <c r="E79" s="618"/>
      <c r="F79" s="618"/>
      <c r="G79" s="618"/>
      <c r="H79" s="618"/>
      <c r="I79" s="618"/>
      <c r="J79" s="618"/>
      <c r="K79" s="618"/>
      <c r="L79" s="618"/>
      <c r="M79" s="618"/>
      <c r="N79" s="618"/>
      <c r="O79" s="618"/>
      <c r="P79" s="618"/>
      <c r="Q79" s="618"/>
      <c r="R79" s="618"/>
      <c r="S79" s="618"/>
      <c r="T79" s="618"/>
      <c r="U79" s="618"/>
      <c r="V79" s="618"/>
      <c r="W79" s="618"/>
      <c r="X79" s="618"/>
      <c r="Y79" s="58"/>
    </row>
    <row r="80" spans="1:25" ht="14.25" hidden="1" customHeight="1">
      <c r="A80" s="42"/>
      <c r="B80" s="77"/>
      <c r="C80" s="76"/>
      <c r="D80" s="60"/>
      <c r="E80" s="619"/>
      <c r="F80" s="619"/>
      <c r="G80" s="619"/>
      <c r="H80" s="619"/>
      <c r="Y80" s="58"/>
    </row>
    <row r="81" spans="1:25" ht="15" hidden="1">
      <c r="A81" s="42"/>
      <c r="B81" s="77"/>
      <c r="C81" s="76"/>
      <c r="D81" s="60"/>
      <c r="E81" s="683" t="s">
        <v>420</v>
      </c>
      <c r="F81" s="683"/>
      <c r="G81" s="683"/>
      <c r="H81" s="683"/>
      <c r="I81" s="683"/>
      <c r="J81" s="683"/>
      <c r="K81" s="683"/>
      <c r="L81" s="683"/>
      <c r="M81" s="683"/>
      <c r="N81" s="683"/>
      <c r="O81" s="683"/>
      <c r="P81" s="683"/>
      <c r="Q81" s="683"/>
      <c r="R81" s="683"/>
      <c r="S81" s="683"/>
      <c r="T81" s="683"/>
      <c r="U81" s="683"/>
      <c r="V81" s="356"/>
      <c r="W81" s="356"/>
      <c r="X81" s="356"/>
      <c r="Y81" s="58"/>
    </row>
    <row r="82" spans="1:25" ht="15" hidden="1" customHeight="1">
      <c r="A82" s="42"/>
      <c r="B82" s="77"/>
      <c r="C82" s="76"/>
      <c r="D82" s="60"/>
      <c r="E82" s="684"/>
      <c r="F82" s="684"/>
      <c r="G82" s="684"/>
      <c r="H82" s="680"/>
      <c r="I82" s="681"/>
      <c r="J82" s="681"/>
      <c r="K82" s="681"/>
      <c r="L82" s="681"/>
      <c r="M82" s="681"/>
      <c r="N82" s="681"/>
      <c r="O82" s="681"/>
      <c r="P82" s="681"/>
      <c r="Q82" s="681"/>
      <c r="R82" s="681"/>
      <c r="S82" s="681"/>
      <c r="T82" s="681"/>
      <c r="U82" s="681"/>
      <c r="V82" s="681"/>
      <c r="W82" s="681"/>
      <c r="X82" s="681"/>
      <c r="Y82" s="58"/>
    </row>
    <row r="83" spans="1:25" ht="15" hidden="1" customHeight="1">
      <c r="A83" s="42"/>
      <c r="B83" s="77"/>
      <c r="C83" s="76"/>
      <c r="D83" s="60"/>
      <c r="Y83" s="58"/>
    </row>
    <row r="84" spans="1:25" ht="15" hidden="1" customHeight="1">
      <c r="A84" s="42"/>
      <c r="B84" s="77"/>
      <c r="C84" s="76"/>
      <c r="D84" s="60"/>
      <c r="E84" s="69"/>
      <c r="F84" s="67"/>
      <c r="G84" s="68"/>
      <c r="H84" s="679"/>
      <c r="I84" s="679"/>
      <c r="J84" s="679"/>
      <c r="K84" s="679"/>
      <c r="L84" s="679"/>
      <c r="M84" s="679"/>
      <c r="N84" s="679"/>
      <c r="O84" s="679"/>
      <c r="P84" s="679"/>
      <c r="Q84" s="679"/>
      <c r="R84" s="679"/>
      <c r="S84" s="679"/>
      <c r="T84" s="679"/>
      <c r="U84" s="679"/>
      <c r="V84" s="679"/>
      <c r="W84" s="679"/>
      <c r="X84" s="679"/>
      <c r="Y84" s="58"/>
    </row>
    <row r="85" spans="1:25" ht="15" hidden="1">
      <c r="A85" s="42"/>
      <c r="B85" s="77"/>
      <c r="C85" s="76"/>
      <c r="D85" s="60"/>
      <c r="E85" s="59"/>
      <c r="F85" s="59"/>
      <c r="G85" s="59"/>
      <c r="H85" s="66"/>
      <c r="I85" s="66"/>
      <c r="J85" s="66"/>
      <c r="K85" s="66"/>
      <c r="L85" s="66"/>
      <c r="M85" s="66"/>
      <c r="N85" s="66"/>
      <c r="O85" s="66"/>
      <c r="P85" s="66"/>
      <c r="Q85" s="66"/>
      <c r="R85" s="66"/>
      <c r="S85" s="66"/>
      <c r="T85" s="66"/>
      <c r="U85" s="66"/>
      <c r="V85" s="66"/>
      <c r="W85" s="59"/>
      <c r="X85" s="59"/>
      <c r="Y85" s="58"/>
    </row>
    <row r="86" spans="1:25" ht="15" hidden="1">
      <c r="A86" s="42"/>
      <c r="B86" s="77"/>
      <c r="C86" s="76"/>
      <c r="D86" s="60"/>
      <c r="E86" s="59"/>
      <c r="F86" s="59"/>
      <c r="G86" s="59"/>
      <c r="H86" s="59"/>
      <c r="I86" s="59"/>
      <c r="J86" s="59"/>
      <c r="K86" s="59"/>
      <c r="L86" s="59"/>
      <c r="M86" s="59"/>
      <c r="N86" s="59"/>
      <c r="O86" s="59"/>
      <c r="P86" s="59"/>
      <c r="Q86" s="59"/>
      <c r="R86" s="59"/>
      <c r="S86" s="59"/>
      <c r="T86" s="59"/>
      <c r="U86" s="59"/>
      <c r="V86" s="59"/>
      <c r="W86" s="59"/>
      <c r="X86" s="59"/>
      <c r="Y86" s="58"/>
    </row>
    <row r="87" spans="1:25" ht="15" hidden="1">
      <c r="A87" s="42"/>
      <c r="B87" s="77"/>
      <c r="C87" s="76"/>
      <c r="D87" s="60"/>
      <c r="E87" s="59"/>
      <c r="F87" s="59"/>
      <c r="G87" s="59"/>
      <c r="H87" s="59"/>
      <c r="I87" s="59"/>
      <c r="J87" s="59"/>
      <c r="K87" s="59"/>
      <c r="L87" s="59"/>
      <c r="M87" s="59"/>
      <c r="N87" s="59"/>
      <c r="O87" s="59"/>
      <c r="P87" s="59"/>
      <c r="Q87" s="59"/>
      <c r="R87" s="59"/>
      <c r="S87" s="59"/>
      <c r="T87" s="59"/>
      <c r="U87" s="59"/>
      <c r="V87" s="59"/>
      <c r="W87" s="59"/>
      <c r="X87" s="59"/>
      <c r="Y87" s="58"/>
    </row>
    <row r="88" spans="1:25" ht="15" hidden="1">
      <c r="A88" s="42"/>
      <c r="B88" s="77"/>
      <c r="C88" s="76"/>
      <c r="D88" s="60"/>
      <c r="E88" s="59"/>
      <c r="F88" s="59"/>
      <c r="G88" s="59"/>
      <c r="H88" s="59"/>
      <c r="I88" s="59"/>
      <c r="J88" s="59"/>
      <c r="K88" s="59"/>
      <c r="L88" s="59"/>
      <c r="M88" s="59"/>
      <c r="N88" s="59"/>
      <c r="O88" s="59"/>
      <c r="P88" s="59"/>
      <c r="Q88" s="59"/>
      <c r="R88" s="59"/>
      <c r="S88" s="59"/>
      <c r="T88" s="59"/>
      <c r="U88" s="59"/>
      <c r="V88" s="59"/>
      <c r="W88" s="59"/>
      <c r="X88" s="59"/>
      <c r="Y88" s="58"/>
    </row>
    <row r="89" spans="1:25" ht="15" hidden="1">
      <c r="A89" s="42"/>
      <c r="B89" s="77"/>
      <c r="C89" s="76"/>
      <c r="D89" s="60"/>
      <c r="E89" s="59"/>
      <c r="F89" s="59"/>
      <c r="G89" s="59"/>
      <c r="H89" s="59"/>
      <c r="I89" s="59"/>
      <c r="J89" s="59"/>
      <c r="K89" s="59"/>
      <c r="L89" s="59"/>
      <c r="M89" s="59"/>
      <c r="N89" s="59"/>
      <c r="O89" s="59"/>
      <c r="P89" s="59"/>
      <c r="Q89" s="59"/>
      <c r="R89" s="59"/>
      <c r="S89" s="59"/>
      <c r="T89" s="59"/>
      <c r="U89" s="59"/>
      <c r="V89" s="59"/>
      <c r="W89" s="59"/>
      <c r="X89" s="59"/>
      <c r="Y89" s="58"/>
    </row>
    <row r="90" spans="1:25" ht="15" hidden="1">
      <c r="A90" s="42"/>
      <c r="B90" s="77"/>
      <c r="C90" s="76"/>
      <c r="D90" s="60"/>
      <c r="E90" s="59"/>
      <c r="F90" s="59"/>
      <c r="G90" s="59"/>
      <c r="H90" s="59"/>
      <c r="I90" s="59"/>
      <c r="J90" s="59"/>
      <c r="K90" s="59"/>
      <c r="L90" s="59"/>
      <c r="M90" s="59"/>
      <c r="N90" s="59"/>
      <c r="O90" s="59"/>
      <c r="P90" s="59"/>
      <c r="Q90" s="59"/>
      <c r="R90" s="59"/>
      <c r="S90" s="59"/>
      <c r="T90" s="59"/>
      <c r="U90" s="59"/>
      <c r="V90" s="59"/>
      <c r="W90" s="59"/>
      <c r="X90" s="59"/>
      <c r="Y90" s="58"/>
    </row>
    <row r="91" spans="1:25" ht="15" hidden="1">
      <c r="A91" s="42"/>
      <c r="B91" s="77"/>
      <c r="C91" s="76"/>
      <c r="D91" s="60"/>
      <c r="E91" s="59"/>
      <c r="F91" s="59"/>
      <c r="G91" s="59"/>
      <c r="H91" s="59"/>
      <c r="I91" s="59"/>
      <c r="J91" s="59"/>
      <c r="K91" s="59"/>
      <c r="L91" s="59"/>
      <c r="M91" s="59"/>
      <c r="N91" s="59"/>
      <c r="O91" s="59"/>
      <c r="P91" s="59"/>
      <c r="Q91" s="59"/>
      <c r="R91" s="59"/>
      <c r="S91" s="59"/>
      <c r="T91" s="59"/>
      <c r="U91" s="59"/>
      <c r="V91" s="59"/>
      <c r="W91" s="59"/>
      <c r="X91" s="59"/>
      <c r="Y91" s="58"/>
    </row>
    <row r="92" spans="1:25" ht="15" hidden="1">
      <c r="A92" s="42"/>
      <c r="B92" s="77"/>
      <c r="C92" s="76"/>
      <c r="D92" s="60"/>
      <c r="E92" s="59"/>
      <c r="F92" s="59"/>
      <c r="G92" s="59"/>
      <c r="H92" s="59"/>
      <c r="I92" s="59"/>
      <c r="J92" s="59"/>
      <c r="K92" s="59"/>
      <c r="L92" s="59"/>
      <c r="M92" s="59"/>
      <c r="N92" s="59"/>
      <c r="O92" s="59"/>
      <c r="P92" s="59"/>
      <c r="Q92" s="59"/>
      <c r="R92" s="59"/>
      <c r="S92" s="59"/>
      <c r="T92" s="59"/>
      <c r="U92" s="59"/>
      <c r="V92" s="59"/>
      <c r="W92" s="59"/>
      <c r="X92" s="59"/>
      <c r="Y92" s="58"/>
    </row>
    <row r="93" spans="1:25" ht="15" hidden="1">
      <c r="A93" s="42"/>
      <c r="B93" s="77"/>
      <c r="C93" s="76"/>
      <c r="D93" s="60"/>
      <c r="E93" s="59"/>
      <c r="F93" s="59"/>
      <c r="G93" s="59"/>
      <c r="H93" s="59"/>
      <c r="I93" s="59"/>
      <c r="J93" s="59"/>
      <c r="K93" s="59"/>
      <c r="L93" s="59"/>
      <c r="M93" s="59"/>
      <c r="N93" s="59"/>
      <c r="O93" s="59"/>
      <c r="P93" s="59"/>
      <c r="Q93" s="59"/>
      <c r="R93" s="59"/>
      <c r="S93" s="59"/>
      <c r="T93" s="59"/>
      <c r="U93" s="59"/>
      <c r="V93" s="59"/>
      <c r="W93" s="59"/>
      <c r="X93" s="59"/>
      <c r="Y93" s="58"/>
    </row>
    <row r="94" spans="1:25" ht="15" hidden="1">
      <c r="A94" s="42"/>
      <c r="B94" s="77"/>
      <c r="C94" s="76"/>
      <c r="D94" s="60"/>
      <c r="E94" s="59"/>
      <c r="F94" s="59"/>
      <c r="G94" s="59"/>
      <c r="H94" s="59"/>
      <c r="I94" s="59"/>
      <c r="J94" s="59"/>
      <c r="K94" s="59"/>
      <c r="L94" s="59"/>
      <c r="M94" s="59"/>
      <c r="N94" s="59"/>
      <c r="O94" s="59"/>
      <c r="P94" s="59"/>
      <c r="Q94" s="59"/>
      <c r="R94" s="59"/>
      <c r="S94" s="59"/>
      <c r="T94" s="59"/>
      <c r="U94" s="59"/>
      <c r="V94" s="59"/>
      <c r="W94" s="59"/>
      <c r="X94" s="59"/>
      <c r="Y94" s="58"/>
    </row>
    <row r="95" spans="1:25" ht="15" hidden="1">
      <c r="A95" s="42"/>
      <c r="B95" s="77"/>
      <c r="C95" s="76"/>
      <c r="D95" s="60"/>
      <c r="E95" s="59"/>
      <c r="F95" s="59"/>
      <c r="G95" s="59"/>
      <c r="H95" s="59"/>
      <c r="I95" s="59"/>
      <c r="J95" s="59"/>
      <c r="K95" s="59"/>
      <c r="L95" s="59"/>
      <c r="M95" s="59"/>
      <c r="N95" s="59"/>
      <c r="O95" s="59"/>
      <c r="P95" s="59"/>
      <c r="Q95" s="59"/>
      <c r="R95" s="59"/>
      <c r="S95" s="59"/>
      <c r="T95" s="59"/>
      <c r="U95" s="59"/>
      <c r="V95" s="59"/>
      <c r="W95" s="59"/>
      <c r="X95" s="59"/>
      <c r="Y95" s="58"/>
    </row>
    <row r="96" spans="1:25" ht="27" hidden="1" customHeight="1">
      <c r="A96" s="42"/>
      <c r="B96" s="77"/>
      <c r="C96" s="76"/>
      <c r="D96" s="65"/>
      <c r="E96" s="64"/>
      <c r="F96" s="64"/>
      <c r="G96" s="64"/>
      <c r="H96" s="64"/>
      <c r="I96" s="64"/>
      <c r="J96" s="64"/>
      <c r="K96" s="64"/>
      <c r="L96" s="64"/>
      <c r="M96" s="64"/>
      <c r="N96" s="64"/>
      <c r="O96" s="64"/>
      <c r="P96" s="64"/>
      <c r="Q96" s="64"/>
      <c r="R96" s="64"/>
      <c r="S96" s="64"/>
      <c r="T96" s="64"/>
      <c r="U96" s="64"/>
      <c r="V96" s="64"/>
      <c r="W96" s="64"/>
      <c r="X96" s="64"/>
      <c r="Y96" s="58"/>
    </row>
    <row r="97" spans="1:27" ht="15" hidden="1">
      <c r="A97" s="42"/>
      <c r="B97" s="77"/>
      <c r="C97" s="76"/>
      <c r="D97" s="65"/>
      <c r="E97" s="64"/>
      <c r="F97" s="64"/>
      <c r="G97" s="64"/>
      <c r="H97" s="64"/>
      <c r="I97" s="64"/>
      <c r="J97" s="64"/>
      <c r="K97" s="64"/>
      <c r="L97" s="64"/>
      <c r="M97" s="64"/>
      <c r="N97" s="64"/>
      <c r="O97" s="64"/>
      <c r="P97" s="64"/>
      <c r="Q97" s="64"/>
      <c r="R97" s="64"/>
      <c r="S97" s="64"/>
      <c r="T97" s="64"/>
      <c r="U97" s="64"/>
      <c r="V97" s="64"/>
      <c r="W97" s="64"/>
      <c r="X97" s="64"/>
      <c r="Y97" s="58"/>
    </row>
    <row r="98" spans="1:27" ht="25.5" hidden="1" customHeight="1">
      <c r="A98" s="42"/>
      <c r="B98" s="77"/>
      <c r="C98" s="76"/>
      <c r="D98" s="60"/>
      <c r="E98" s="687" t="s">
        <v>238</v>
      </c>
      <c r="F98" s="687"/>
      <c r="G98" s="687"/>
      <c r="H98" s="687"/>
      <c r="I98" s="687"/>
      <c r="J98" s="687"/>
      <c r="K98" s="687"/>
      <c r="L98" s="687"/>
      <c r="M98" s="687"/>
      <c r="N98" s="687"/>
      <c r="O98" s="687"/>
      <c r="P98" s="687"/>
      <c r="Q98" s="687"/>
      <c r="R98" s="687"/>
      <c r="S98" s="687"/>
      <c r="T98" s="687"/>
      <c r="U98" s="687"/>
      <c r="V98" s="687"/>
      <c r="W98" s="687"/>
      <c r="X98" s="687"/>
      <c r="Y98" s="58"/>
    </row>
    <row r="99" spans="1:27" ht="15" hidden="1" customHeight="1">
      <c r="A99" s="42"/>
      <c r="B99" s="77"/>
      <c r="C99" s="76"/>
      <c r="D99" s="60"/>
      <c r="E99" s="59"/>
      <c r="F99" s="59"/>
      <c r="G99" s="59"/>
      <c r="H99" s="62"/>
      <c r="I99" s="62"/>
      <c r="J99" s="62"/>
      <c r="K99" s="62"/>
      <c r="L99" s="62"/>
      <c r="M99" s="62"/>
      <c r="N99" s="62"/>
      <c r="O99" s="61"/>
      <c r="P99" s="61"/>
      <c r="Q99" s="61"/>
      <c r="R99" s="61"/>
      <c r="S99" s="61"/>
      <c r="T99" s="61"/>
      <c r="U99" s="59"/>
      <c r="V99" s="59"/>
      <c r="W99" s="59"/>
      <c r="X99" s="59"/>
      <c r="Y99" s="58"/>
    </row>
    <row r="100" spans="1:27" ht="15" hidden="1" customHeight="1">
      <c r="A100" s="42"/>
      <c r="B100" s="77"/>
      <c r="C100" s="76"/>
      <c r="D100" s="60"/>
      <c r="E100" s="63"/>
      <c r="F100" s="686" t="s">
        <v>237</v>
      </c>
      <c r="G100" s="686"/>
      <c r="H100" s="686"/>
      <c r="I100" s="686"/>
      <c r="J100" s="686"/>
      <c r="K100" s="686"/>
      <c r="L100" s="686"/>
      <c r="M100" s="686"/>
      <c r="N100" s="686"/>
      <c r="O100" s="686"/>
      <c r="P100" s="686"/>
      <c r="Q100" s="686"/>
      <c r="R100" s="686"/>
      <c r="S100" s="686"/>
      <c r="T100" s="61"/>
      <c r="U100" s="59"/>
      <c r="V100" s="59"/>
      <c r="W100" s="59"/>
      <c r="X100" s="59"/>
      <c r="Y100" s="58"/>
      <c r="AA100" s="78" t="s">
        <v>235</v>
      </c>
    </row>
    <row r="101" spans="1:27" ht="15" hidden="1" customHeight="1">
      <c r="A101" s="42"/>
      <c r="B101" s="77"/>
      <c r="C101" s="76"/>
      <c r="D101" s="60"/>
      <c r="E101" s="59"/>
      <c r="F101" s="59"/>
      <c r="G101" s="59"/>
      <c r="H101" s="62"/>
      <c r="I101" s="62"/>
      <c r="J101" s="62"/>
      <c r="K101" s="62"/>
      <c r="L101" s="62"/>
      <c r="M101" s="62"/>
      <c r="N101" s="62"/>
      <c r="O101" s="61"/>
      <c r="P101" s="61"/>
      <c r="Q101" s="61"/>
      <c r="R101" s="61"/>
      <c r="S101" s="61"/>
      <c r="T101" s="61"/>
      <c r="U101" s="59"/>
      <c r="V101" s="59"/>
      <c r="W101" s="59"/>
      <c r="X101" s="59"/>
      <c r="Y101" s="58"/>
    </row>
    <row r="102" spans="1:27" ht="15" hidden="1">
      <c r="A102" s="42"/>
      <c r="B102" s="77"/>
      <c r="C102" s="76"/>
      <c r="D102" s="60"/>
      <c r="E102" s="59"/>
      <c r="F102" s="686" t="s">
        <v>236</v>
      </c>
      <c r="G102" s="686"/>
      <c r="H102" s="686"/>
      <c r="I102" s="686"/>
      <c r="J102" s="686"/>
      <c r="K102" s="686"/>
      <c r="L102" s="686"/>
      <c r="M102" s="686"/>
      <c r="N102" s="686"/>
      <c r="O102" s="686"/>
      <c r="P102" s="686"/>
      <c r="Q102" s="686"/>
      <c r="R102" s="686"/>
      <c r="S102" s="686"/>
      <c r="T102" s="686"/>
      <c r="U102" s="686"/>
      <c r="V102" s="686"/>
      <c r="W102" s="686"/>
      <c r="X102" s="686"/>
      <c r="Y102" s="58"/>
    </row>
    <row r="103" spans="1:27" ht="15" hidden="1">
      <c r="A103" s="42"/>
      <c r="B103" s="77"/>
      <c r="C103" s="76"/>
      <c r="D103" s="60"/>
      <c r="E103" s="59"/>
      <c r="F103" s="59"/>
      <c r="G103" s="59"/>
      <c r="H103" s="59"/>
      <c r="I103" s="59"/>
      <c r="J103" s="59"/>
      <c r="K103" s="59"/>
      <c r="L103" s="59"/>
      <c r="M103" s="59"/>
      <c r="N103" s="59"/>
      <c r="O103" s="59"/>
      <c r="P103" s="59"/>
      <c r="Q103" s="59"/>
      <c r="R103" s="59"/>
      <c r="S103" s="59"/>
      <c r="T103" s="59"/>
      <c r="U103" s="59"/>
      <c r="V103" s="59"/>
      <c r="W103" s="59"/>
      <c r="X103" s="59"/>
      <c r="Y103" s="58"/>
    </row>
    <row r="104" spans="1:27" ht="15" hidden="1">
      <c r="A104" s="42"/>
      <c r="B104" s="77"/>
      <c r="C104" s="76"/>
      <c r="D104" s="60"/>
      <c r="E104" s="59"/>
      <c r="F104" s="59"/>
      <c r="G104" s="59"/>
      <c r="H104" s="59"/>
      <c r="I104" s="59"/>
      <c r="J104" s="59"/>
      <c r="K104" s="59"/>
      <c r="L104" s="59"/>
      <c r="M104" s="59"/>
      <c r="N104" s="59"/>
      <c r="O104" s="59"/>
      <c r="P104" s="59"/>
      <c r="Q104" s="59"/>
      <c r="R104" s="59"/>
      <c r="S104" s="59"/>
      <c r="T104" s="59"/>
      <c r="U104" s="59"/>
      <c r="V104" s="59"/>
      <c r="W104" s="59"/>
      <c r="X104" s="59"/>
      <c r="Y104" s="58"/>
    </row>
    <row r="105" spans="1:27" ht="15" hidden="1">
      <c r="A105" s="42"/>
      <c r="B105" s="77"/>
      <c r="C105" s="76"/>
      <c r="D105" s="60"/>
      <c r="E105" s="59"/>
      <c r="F105" s="59"/>
      <c r="G105" s="59"/>
      <c r="H105" s="59"/>
      <c r="I105" s="59"/>
      <c r="J105" s="59"/>
      <c r="K105" s="59"/>
      <c r="L105" s="59"/>
      <c r="M105" s="59"/>
      <c r="N105" s="59"/>
      <c r="O105" s="59"/>
      <c r="P105" s="59"/>
      <c r="Q105" s="59"/>
      <c r="R105" s="59"/>
      <c r="S105" s="59"/>
      <c r="T105" s="59"/>
      <c r="U105" s="59"/>
      <c r="V105" s="59"/>
      <c r="W105" s="59"/>
      <c r="X105" s="59"/>
      <c r="Y105" s="58"/>
    </row>
    <row r="106" spans="1:27" ht="15" hidden="1">
      <c r="A106" s="42"/>
      <c r="B106" s="77"/>
      <c r="C106" s="76"/>
      <c r="D106" s="60"/>
      <c r="E106" s="59"/>
      <c r="F106" s="59"/>
      <c r="G106" s="59"/>
      <c r="H106" s="59"/>
      <c r="I106" s="59"/>
      <c r="J106" s="59"/>
      <c r="K106" s="59"/>
      <c r="L106" s="59"/>
      <c r="M106" s="59"/>
      <c r="N106" s="59"/>
      <c r="O106" s="59"/>
      <c r="P106" s="59"/>
      <c r="Q106" s="59"/>
      <c r="R106" s="59"/>
      <c r="S106" s="59"/>
      <c r="T106" s="59"/>
      <c r="U106" s="59"/>
      <c r="V106" s="59"/>
      <c r="W106" s="59"/>
      <c r="X106" s="59"/>
      <c r="Y106" s="58"/>
    </row>
    <row r="107" spans="1:27" ht="15" hidden="1">
      <c r="A107" s="42"/>
      <c r="B107" s="77"/>
      <c r="C107" s="76"/>
      <c r="D107" s="60"/>
      <c r="E107" s="59"/>
      <c r="F107" s="59"/>
      <c r="G107" s="59"/>
      <c r="H107" s="59"/>
      <c r="I107" s="59"/>
      <c r="J107" s="59"/>
      <c r="K107" s="59"/>
      <c r="L107" s="59"/>
      <c r="M107" s="59"/>
      <c r="N107" s="59"/>
      <c r="O107" s="59"/>
      <c r="P107" s="59"/>
      <c r="Q107" s="59"/>
      <c r="R107" s="59"/>
      <c r="S107" s="59"/>
      <c r="T107" s="59"/>
      <c r="U107" s="59"/>
      <c r="V107" s="59"/>
      <c r="W107" s="59"/>
      <c r="X107" s="59"/>
      <c r="Y107" s="58"/>
    </row>
    <row r="108" spans="1:27" ht="15" hidden="1">
      <c r="A108" s="42"/>
      <c r="B108" s="77"/>
      <c r="C108" s="76"/>
      <c r="D108" s="60"/>
      <c r="E108" s="59"/>
      <c r="F108" s="59"/>
      <c r="G108" s="59"/>
      <c r="H108" s="59"/>
      <c r="I108" s="59"/>
      <c r="J108" s="59"/>
      <c r="K108" s="59"/>
      <c r="L108" s="59"/>
      <c r="M108" s="59"/>
      <c r="N108" s="59"/>
      <c r="O108" s="59"/>
      <c r="P108" s="59"/>
      <c r="Q108" s="59"/>
      <c r="R108" s="59"/>
      <c r="S108" s="59"/>
      <c r="T108" s="59"/>
      <c r="U108" s="59"/>
      <c r="V108" s="59"/>
      <c r="W108" s="59"/>
      <c r="X108" s="59"/>
      <c r="Y108" s="58"/>
    </row>
    <row r="109" spans="1:27" ht="15" hidden="1">
      <c r="A109" s="42"/>
      <c r="B109" s="77"/>
      <c r="C109" s="76"/>
      <c r="D109" s="60"/>
      <c r="E109" s="59"/>
      <c r="F109" s="59"/>
      <c r="G109" s="59"/>
      <c r="H109" s="59"/>
      <c r="I109" s="59"/>
      <c r="J109" s="59"/>
      <c r="K109" s="59"/>
      <c r="L109" s="59"/>
      <c r="M109" s="59"/>
      <c r="N109" s="59"/>
      <c r="O109" s="59"/>
      <c r="P109" s="59"/>
      <c r="Q109" s="59"/>
      <c r="R109" s="59"/>
      <c r="S109" s="59"/>
      <c r="T109" s="59"/>
      <c r="U109" s="59"/>
      <c r="V109" s="59"/>
      <c r="W109" s="59"/>
      <c r="X109" s="59"/>
      <c r="Y109" s="58"/>
    </row>
    <row r="110" spans="1:27" ht="15" hidden="1">
      <c r="A110" s="42"/>
      <c r="B110" s="77"/>
      <c r="C110" s="76"/>
      <c r="D110" s="60"/>
      <c r="E110" s="59"/>
      <c r="F110" s="59"/>
      <c r="G110" s="59"/>
      <c r="H110" s="59"/>
      <c r="I110" s="59"/>
      <c r="J110" s="59"/>
      <c r="K110" s="59"/>
      <c r="L110" s="59"/>
      <c r="M110" s="59"/>
      <c r="N110" s="59"/>
      <c r="O110" s="59"/>
      <c r="P110" s="59"/>
      <c r="Q110" s="59"/>
      <c r="R110" s="59"/>
      <c r="S110" s="59"/>
      <c r="T110" s="59"/>
      <c r="U110" s="59"/>
      <c r="V110" s="59"/>
      <c r="W110" s="59"/>
      <c r="X110" s="59"/>
      <c r="Y110" s="58"/>
    </row>
    <row r="111" spans="1:27" ht="30" hidden="1" customHeight="1">
      <c r="A111" s="42"/>
      <c r="B111" s="77"/>
      <c r="C111" s="76"/>
      <c r="D111" s="60"/>
      <c r="E111" s="59"/>
      <c r="F111" s="59"/>
      <c r="G111" s="59"/>
      <c r="H111" s="59"/>
      <c r="I111" s="59"/>
      <c r="J111" s="59"/>
      <c r="K111" s="59"/>
      <c r="L111" s="59"/>
      <c r="M111" s="59"/>
      <c r="N111" s="59"/>
      <c r="O111" s="59"/>
      <c r="P111" s="59"/>
      <c r="Q111" s="59"/>
      <c r="R111" s="59"/>
      <c r="S111" s="59"/>
      <c r="T111" s="59"/>
      <c r="U111" s="59"/>
      <c r="V111" s="59"/>
      <c r="W111" s="59"/>
      <c r="X111" s="59"/>
      <c r="Y111" s="58"/>
    </row>
    <row r="112" spans="1:27" ht="31.5" hidden="1" customHeight="1">
      <c r="A112" s="42"/>
      <c r="B112" s="77"/>
      <c r="C112" s="76"/>
      <c r="D112" s="60"/>
      <c r="E112" s="59"/>
      <c r="F112" s="59"/>
      <c r="G112" s="59"/>
      <c r="H112" s="59"/>
      <c r="I112" s="59"/>
      <c r="J112" s="59"/>
      <c r="K112" s="59"/>
      <c r="L112" s="59"/>
      <c r="M112" s="59"/>
      <c r="N112" s="59"/>
      <c r="O112" s="59"/>
      <c r="P112" s="59"/>
      <c r="Q112" s="59"/>
      <c r="R112" s="59"/>
      <c r="S112" s="59"/>
      <c r="T112" s="59"/>
      <c r="U112" s="59"/>
      <c r="V112" s="59"/>
      <c r="W112" s="59"/>
      <c r="X112" s="59"/>
      <c r="Y112" s="58"/>
    </row>
    <row r="113" spans="1:25" ht="15" customHeight="1">
      <c r="A113" s="42"/>
      <c r="B113" s="75"/>
      <c r="C113" s="74"/>
      <c r="D113" s="57"/>
      <c r="E113" s="56"/>
      <c r="F113" s="56"/>
      <c r="G113" s="56"/>
      <c r="H113" s="56"/>
      <c r="I113" s="56"/>
      <c r="J113" s="56"/>
      <c r="K113" s="56"/>
      <c r="L113" s="56"/>
      <c r="M113" s="56"/>
      <c r="N113" s="56"/>
      <c r="O113" s="56"/>
      <c r="P113" s="56"/>
      <c r="Q113" s="56"/>
      <c r="R113" s="56"/>
      <c r="S113" s="56"/>
      <c r="T113" s="56"/>
      <c r="U113" s="56"/>
      <c r="V113" s="56"/>
      <c r="W113" s="56"/>
      <c r="X113" s="56"/>
      <c r="Y113" s="55"/>
    </row>
  </sheetData>
  <sheetProtection algorithmName="SHA-512" hashValue="CdtMJ+Blxwqavyy/5g2kccqSYYpHYprCDcl9YsrAgeWxlo/hYr4RiW44wXO0Qjc7fED48Dim4aBkKXnStqcg7A==" saltValue="yqKunJ2ZqtgIYu1JOkEltA==" spinCount="100000" sheet="1" objects="1" scenarios="1" formatColumns="0" formatRows="0"/>
  <dataConsolidate/>
  <mergeCells count="28">
    <mergeCell ref="B2:G2"/>
    <mergeCell ref="B3:C3"/>
    <mergeCell ref="E7:X19"/>
    <mergeCell ref="P23:W23"/>
    <mergeCell ref="E58:U58"/>
    <mergeCell ref="B5:Y5"/>
    <mergeCell ref="E41:X45"/>
    <mergeCell ref="F21:M21"/>
    <mergeCell ref="P21:X21"/>
    <mergeCell ref="P22:X22"/>
    <mergeCell ref="E35:X39"/>
    <mergeCell ref="F22:M22"/>
    <mergeCell ref="E40:X40"/>
    <mergeCell ref="F102:X102"/>
    <mergeCell ref="F100:S100"/>
    <mergeCell ref="E82:G82"/>
    <mergeCell ref="E98:X98"/>
    <mergeCell ref="E81:U81"/>
    <mergeCell ref="H84:X84"/>
    <mergeCell ref="H60:X60"/>
    <mergeCell ref="H82:X82"/>
    <mergeCell ref="E46:X57"/>
    <mergeCell ref="E70:T70"/>
    <mergeCell ref="E60:G60"/>
    <mergeCell ref="H59:X59"/>
    <mergeCell ref="E59:G59"/>
    <mergeCell ref="E71:T71"/>
    <mergeCell ref="H61:X61"/>
  </mergeCells>
  <phoneticPr fontId="9" type="noConversion"/>
  <hyperlinks>
    <hyperlink ref="E81:U81" location="Инструкция!A1" tooltip="http://sp.eias.ru/index.php?a=add&amp;catid=76" display="Обратиться за помощью в службу технической поддержки" xr:uid="{00000000-0004-0000-0100-000000000000}"/>
    <hyperlink ref="E58:U58" location="Инструкция!A1" tooltip="http://sp.eias.ru/index.php?a=add&amp;catid=76" display="Обратиться за помощью в службу технической поддержки" xr:uid="{00000000-0004-0000-0100-000001000000}"/>
    <hyperlink ref="E70:T70" location="Инструкция!A1" tooltip="http://support.eias.ru/knowledgebase.php?article=28" display="Инструкция по загрузке сопроводительных материалов" xr:uid="{00000000-0004-0000-0100-000002000000}"/>
    <hyperlink ref="E71:T71" location="Инструкция!A1" tooltip="http://eias.ru/files/shablon/JKH_OPEN_INFO_PRICE_VO.pdf" display="Инструкция по работе с отчетной формой" xr:uid="{00000000-0004-0000-0100-000003000000}"/>
  </hyperlinks>
  <pageMargins left="0.7" right="0.7" top="0.75" bottom="0.75" header="0.3" footer="0.3"/>
  <pageSetup paperSize="9" orientation="portrait" horizontalDpi="180" verticalDpi="180" r:id="rId1"/>
  <headerFooter alignWithMargins="0"/>
  <drawing r:id="rId2"/>
  <legacyDrawing r:id="rId3"/>
  <oleObjects>
    <mc:AlternateContent xmlns:mc="http://schemas.openxmlformats.org/markup-compatibility/2006">
      <mc:Choice Requires="x14">
        <oleObject progId="Word.Document.8" shapeId="193537" r:id="rId4">
          <objectPr defaultSize="0" r:id="rId5">
            <anchor moveWithCells="1">
              <from>
                <xdr:col>2</xdr:col>
                <xdr:colOff>0</xdr:colOff>
                <xdr:row>6</xdr:row>
                <xdr:rowOff>0</xdr:rowOff>
              </from>
              <to>
                <xdr:col>22</xdr:col>
                <xdr:colOff>66675</xdr:colOff>
                <xdr:row>120</xdr:row>
                <xdr:rowOff>123825</xdr:rowOff>
              </to>
            </anchor>
          </objectPr>
        </oleObject>
      </mc:Choice>
      <mc:Fallback>
        <oleObject progId="Word.Document.8" shapeId="19353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07">
    <tabColor rgb="FFCCCCFF"/>
    <pageSetUpPr fitToPage="1"/>
  </sheetPr>
  <dimension ref="A1:I15"/>
  <sheetViews>
    <sheetView showGridLines="0" topLeftCell="C6" zoomScaleNormal="100" workbookViewId="0">
      <selection activeCell="E24" sqref="E24"/>
    </sheetView>
  </sheetViews>
  <sheetFormatPr defaultRowHeight="14.25"/>
  <cols>
    <col min="1" max="2" width="9.140625" style="12" hidden="1" customWidth="1"/>
    <col min="3" max="3" width="3.7109375" style="48" bestFit="1" customWidth="1"/>
    <col min="4" max="4" width="6.28515625" style="12" bestFit="1" customWidth="1"/>
    <col min="5" max="5" width="94.85546875" style="12" customWidth="1"/>
    <col min="6" max="16384" width="9.140625" style="12"/>
  </cols>
  <sheetData>
    <row r="1" spans="3:9" hidden="1"/>
    <row r="2" spans="3:9" hidden="1"/>
    <row r="3" spans="3:9" hidden="1"/>
    <row r="4" spans="3:9" hidden="1"/>
    <row r="5" spans="3:9" hidden="1"/>
    <row r="6" spans="3:9" ht="3" customHeight="1">
      <c r="C6" s="49"/>
      <c r="D6" s="13"/>
      <c r="E6" s="13"/>
    </row>
    <row r="7" spans="3:9" ht="22.5">
      <c r="C7" s="49"/>
      <c r="D7" s="713" t="s">
        <v>317</v>
      </c>
      <c r="E7" s="715"/>
      <c r="F7" s="602"/>
    </row>
    <row r="8" spans="3:9" ht="3" customHeight="1">
      <c r="C8" s="49"/>
      <c r="D8" s="13"/>
      <c r="E8" s="13"/>
    </row>
    <row r="9" spans="3:9" ht="15.95" customHeight="1">
      <c r="C9" s="49"/>
      <c r="D9" s="104" t="s">
        <v>95</v>
      </c>
      <c r="E9" s="570" t="s">
        <v>316</v>
      </c>
    </row>
    <row r="10" spans="3:9" ht="12" customHeight="1">
      <c r="C10" s="49"/>
      <c r="D10" s="41" t="s">
        <v>96</v>
      </c>
      <c r="E10" s="41" t="s">
        <v>52</v>
      </c>
    </row>
    <row r="11" spans="3:9" ht="11.25" hidden="1" customHeight="1">
      <c r="C11" s="49"/>
      <c r="D11" s="259">
        <v>0</v>
      </c>
      <c r="E11" s="571"/>
    </row>
    <row r="12" spans="3:9" ht="15" customHeight="1">
      <c r="C12" s="221"/>
      <c r="D12" s="128">
        <v>1</v>
      </c>
      <c r="E12" s="222" t="s">
        <v>1750</v>
      </c>
    </row>
    <row r="13" spans="3:9" ht="12" customHeight="1">
      <c r="C13" s="49"/>
      <c r="D13" s="572"/>
      <c r="E13" s="573" t="s">
        <v>180</v>
      </c>
    </row>
    <row r="14" spans="3:9" ht="3" customHeight="1"/>
    <row r="15" spans="3:9" ht="22.5" customHeight="1">
      <c r="C15" s="223"/>
      <c r="D15" s="833" t="s">
        <v>318</v>
      </c>
      <c r="E15" s="833"/>
      <c r="F15" s="224"/>
      <c r="G15" s="224"/>
      <c r="H15" s="224"/>
      <c r="I15" s="224"/>
    </row>
  </sheetData>
  <sheetProtection password="FA9C" sheet="1" objects="1" scenarios="1" formatColumns="0" formatRows="0"/>
  <mergeCells count="2">
    <mergeCell ref="D7:E7"/>
    <mergeCell ref="D15:E15"/>
  </mergeCells>
  <dataValidations count="1">
    <dataValidation type="textLength" operator="lessThanOrEqual" allowBlank="1" showInputMessage="1" showErrorMessage="1" errorTitle="Ошибка" error="Допускается ввод не более 900 символов!" sqref="E11:E12" xr:uid="{00000000-0002-0000-1200-000000000000}">
      <formula1>900</formula1>
    </dataValidation>
  </dataValidation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Comm">
    <tabColor rgb="FFCCCCFF"/>
    <pageSetUpPr fitToPage="1"/>
  </sheetPr>
  <dimension ref="A1:L12"/>
  <sheetViews>
    <sheetView showGridLines="0" topLeftCell="C6" zoomScaleNormal="100" workbookViewId="0"/>
  </sheetViews>
  <sheetFormatPr defaultRowHeight="14.25"/>
  <cols>
    <col min="1" max="2" width="9.140625" style="12" hidden="1" customWidth="1"/>
    <col min="3" max="3" width="3.7109375" style="48" customWidth="1"/>
    <col min="4" max="4" width="6.28515625" style="12" customWidth="1"/>
    <col min="5" max="5" width="94.85546875" style="12" customWidth="1"/>
    <col min="6" max="16384" width="9.140625" style="12"/>
  </cols>
  <sheetData>
    <row r="1" spans="3:12" hidden="1">
      <c r="L1" s="574"/>
    </row>
    <row r="2" spans="3:12" hidden="1"/>
    <row r="3" spans="3:12" hidden="1"/>
    <row r="4" spans="3:12" hidden="1"/>
    <row r="5" spans="3:12" hidden="1"/>
    <row r="6" spans="3:12" ht="3" customHeight="1">
      <c r="C6" s="49"/>
      <c r="D6" s="13"/>
      <c r="E6" s="13"/>
    </row>
    <row r="7" spans="3:12" ht="22.5">
      <c r="C7" s="49"/>
      <c r="D7" s="830" t="s">
        <v>58</v>
      </c>
      <c r="E7" s="830"/>
      <c r="F7" s="602"/>
    </row>
    <row r="8" spans="3:12" ht="3" customHeight="1">
      <c r="C8" s="49"/>
      <c r="D8" s="13"/>
      <c r="E8" s="13"/>
    </row>
    <row r="9" spans="3:12" ht="15.95" customHeight="1">
      <c r="C9" s="49"/>
      <c r="D9" s="104" t="s">
        <v>95</v>
      </c>
      <c r="E9" s="116" t="s">
        <v>179</v>
      </c>
    </row>
    <row r="10" spans="3:12" ht="12" customHeight="1">
      <c r="C10" s="49"/>
      <c r="D10" s="41" t="s">
        <v>96</v>
      </c>
      <c r="E10" s="41" t="s">
        <v>52</v>
      </c>
    </row>
    <row r="11" spans="3:12" ht="15" hidden="1" customHeight="1">
      <c r="C11" s="49"/>
      <c r="D11" s="128">
        <v>0</v>
      </c>
      <c r="E11" s="258"/>
    </row>
    <row r="12" spans="3:12">
      <c r="C12" s="49"/>
      <c r="D12" s="117"/>
      <c r="E12" s="115" t="s">
        <v>180</v>
      </c>
    </row>
  </sheetData>
  <sheetProtection password="FA9C" sheet="1" objects="1" scenarios="1" formatColumns="0" formatRows="0"/>
  <mergeCells count="1">
    <mergeCell ref="D7:E7"/>
  </mergeCells>
  <phoneticPr fontId="10" type="noConversion"/>
  <dataValidations count="1">
    <dataValidation type="textLength" operator="lessThanOrEqual" allowBlank="1" showInputMessage="1" showErrorMessage="1" errorTitle="Ошибка" error="Допускается ввод не более 900 символов!" sqref="E11" xr:uid="{00000000-0002-0000-1300-000000000000}">
      <formula1>900</formula1>
    </dataValidation>
  </dataValidations>
  <pageMargins left="0.75" right="0.75" top="1" bottom="1" header="0.5" footer="0.5"/>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Check">
    <tabColor indexed="31"/>
  </sheetPr>
  <dimension ref="B1:E5"/>
  <sheetViews>
    <sheetView showGridLines="0" zoomScaleNormal="100" workbookViewId="0"/>
  </sheetViews>
  <sheetFormatPr defaultRowHeight="11.25"/>
  <cols>
    <col min="1" max="1" width="1.7109375" style="45" customWidth="1"/>
    <col min="2" max="2" width="34.5703125" style="45" customWidth="1"/>
    <col min="3" max="3" width="85.5703125" style="45" customWidth="1"/>
    <col min="4" max="4" width="17.7109375" style="45" customWidth="1"/>
    <col min="5" max="16384" width="9.140625" style="45"/>
  </cols>
  <sheetData>
    <row r="1" spans="2:5" ht="3" customHeight="1"/>
    <row r="2" spans="2:5" ht="22.5">
      <c r="B2" s="834" t="s">
        <v>59</v>
      </c>
      <c r="C2" s="834"/>
      <c r="D2" s="834"/>
      <c r="E2" s="603"/>
    </row>
    <row r="3" spans="2:5" ht="3" customHeight="1"/>
    <row r="4" spans="2:5" ht="21.75" customHeight="1" thickBot="1">
      <c r="B4" s="678" t="s">
        <v>1</v>
      </c>
      <c r="C4" s="678" t="s">
        <v>94</v>
      </c>
      <c r="D4" s="678" t="s">
        <v>75</v>
      </c>
    </row>
    <row r="5" spans="2:5" ht="12" thickTop="1"/>
  </sheetData>
  <sheetProtection algorithmName="SHA-512" hashValue="V3FMt0upH2rtAKz3UPuXoSGS1SK2hyncv5yEOKypJVDHCk/ixSHaZaORHOkilD9H7mVV4GgHkqmMM5YNn5XttQ==" saltValue="GiqCNP/JsxgWM8AqHswe/Q==" spinCount="100000" sheet="1" objects="1" scenarios="1" formatColumns="0" formatRows="0" autoFilter="0"/>
  <autoFilter ref="B4:D4" xr:uid="{00000000-0001-0000-1400-000000000000}"/>
  <mergeCells count="1">
    <mergeCell ref="B2:D2"/>
  </mergeCells>
  <phoneticPr fontId="9"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modListTempFilter">
    <tabColor rgb="FFFFCC99"/>
  </sheetPr>
  <dimension ref="A1"/>
  <sheetViews>
    <sheetView showGridLines="0" workbookViewId="0"/>
  </sheetViews>
  <sheetFormatPr defaultRowHeight="11.25"/>
  <sheetData/>
  <sheetProtection formatColumns="0" formatRows="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modCheckCyan">
    <tabColor indexed="47"/>
  </sheetPr>
  <dimension ref="A1:A1616"/>
  <sheetViews>
    <sheetView showGridLines="0" workbookViewId="0"/>
  </sheetViews>
  <sheetFormatPr defaultRowHeight="11.25"/>
  <sheetData>
    <row r="1" spans="1:1">
      <c r="A1" s="640">
        <f>IF('Форма 3.2 | Т-ВО'!$O$22="",1,0)</f>
        <v>0</v>
      </c>
    </row>
    <row r="2" spans="1:1">
      <c r="A2" s="640">
        <f>IF('Форма 3.2 | Т-ВО'!$R$23="",1,0)</f>
        <v>0</v>
      </c>
    </row>
    <row r="3" spans="1:1">
      <c r="A3" s="640">
        <f>IF('Форма 3.2 | Т-ВО'!$T$23="",1,0)</f>
        <v>0</v>
      </c>
    </row>
    <row r="4" spans="1:1">
      <c r="A4" s="640">
        <f>IF('Форма 3.2 | Т-ВО'!$S$23="",1,0)</f>
        <v>0</v>
      </c>
    </row>
    <row r="5" spans="1:1">
      <c r="A5" s="640">
        <f>IF('Форма 3.2 | Т-ВО'!$U$23="",1,0)</f>
        <v>0</v>
      </c>
    </row>
    <row r="6" spans="1:1">
      <c r="A6" s="640">
        <f>IF('Форма 3.2 | Т-транс'!$O$22="",1,0)</f>
        <v>1</v>
      </c>
    </row>
    <row r="7" spans="1:1">
      <c r="A7" s="640">
        <f>IF('Форма 3.2 | Т-транс'!$R$23="",1,0)</f>
        <v>1</v>
      </c>
    </row>
    <row r="8" spans="1:1">
      <c r="A8" s="640">
        <f>IF('Форма 3.2 | Т-транс'!$T$23="",1,0)</f>
        <v>1</v>
      </c>
    </row>
    <row r="9" spans="1:1">
      <c r="A9" s="640">
        <f>IF('Форма 3.2 | Т-транс'!$S$23="",1,0)</f>
        <v>0</v>
      </c>
    </row>
    <row r="10" spans="1:1">
      <c r="A10" s="640">
        <f>IF('Форма 3.2 | Т-транс'!$U$23="",1,0)</f>
        <v>0</v>
      </c>
    </row>
    <row r="11" spans="1:1">
      <c r="A11" s="640">
        <f>IF('Форма 3.4 | Т-подкл(инд)'!$M$22="",1,0)</f>
        <v>1</v>
      </c>
    </row>
    <row r="12" spans="1:1">
      <c r="A12" s="640">
        <f>IF('Форма 3.4 | Т-подкл(инд)'!$Q$22="",1,0)</f>
        <v>1</v>
      </c>
    </row>
    <row r="13" spans="1:1">
      <c r="A13" s="640">
        <f>IF('Форма 3.4 | Т-подкл(инд)'!$AD$22="",1,0)</f>
        <v>1</v>
      </c>
    </row>
    <row r="14" spans="1:1">
      <c r="A14" s="640">
        <f>IF('Форма 3.4 | Т-подкл(инд)'!$AE$22="",1,0)</f>
        <v>1</v>
      </c>
    </row>
    <row r="15" spans="1:1">
      <c r="A15" s="640">
        <f>IF('Форма 3.4 | Т-подкл(инд)'!$AF$22="",1,0)</f>
        <v>1</v>
      </c>
    </row>
    <row r="16" spans="1:1">
      <c r="A16" s="640">
        <f>IF('Форма 3.4 | Т-подкл(инд)'!$AG$22="",1,0)</f>
        <v>1</v>
      </c>
    </row>
    <row r="17" spans="1:1">
      <c r="A17" s="640">
        <f>IF('Форма 3.4 | Т-подкл(инд)'!$AH$22="",1,0)</f>
        <v>1</v>
      </c>
    </row>
    <row r="18" spans="1:1">
      <c r="A18" s="640">
        <f>IF('Форма 3.4 | Т-подкл(инд)'!$AJ$22="",1,0)</f>
        <v>1</v>
      </c>
    </row>
    <row r="19" spans="1:1">
      <c r="A19" s="640">
        <f>IF('Форма 3.4 | Т-подкл(инд)'!$N$22="",1,0)</f>
        <v>0</v>
      </c>
    </row>
    <row r="20" spans="1:1">
      <c r="A20" s="640">
        <f>IF('Форма 3.4 | Т-подкл(инд)'!$R$22="",1,0)</f>
        <v>0</v>
      </c>
    </row>
    <row r="21" spans="1:1">
      <c r="A21" s="640">
        <f>IF('Форма 3.4 | Т-подкл(инд)'!$V$22="",1,0)</f>
        <v>0</v>
      </c>
    </row>
    <row r="22" spans="1:1">
      <c r="A22" s="640">
        <f>IF('Форма 3.4 | Т-подкл(инд)'!$Z$22="",1,0)</f>
        <v>0</v>
      </c>
    </row>
    <row r="23" spans="1:1">
      <c r="A23" s="640">
        <f>IF('Форма 3.4 | Т-подкл(инд)'!$AI$22="",1,0)</f>
        <v>0</v>
      </c>
    </row>
    <row r="24" spans="1:1">
      <c r="A24" s="640">
        <f>IF('Форма 3.4 | Т-подкл(инд)'!$AK$22="",1,0)</f>
        <v>0</v>
      </c>
    </row>
    <row r="25" spans="1:1">
      <c r="A25" s="640">
        <f>IF('Форма 3.4 | Т-подкл'!$P$22="",1,0)</f>
        <v>1</v>
      </c>
    </row>
    <row r="26" spans="1:1">
      <c r="A26" s="640">
        <f>IF('Форма 3.4 | Т-подкл'!$AC$22="",1,0)</f>
        <v>1</v>
      </c>
    </row>
    <row r="27" spans="1:1">
      <c r="A27" s="640">
        <f>IF('Форма 3.4 | Т-подкл'!$AD$22="",1,0)</f>
        <v>1</v>
      </c>
    </row>
    <row r="28" spans="1:1">
      <c r="A28" s="640">
        <f>IF('Форма 3.4 | Т-подкл'!$AE$22="",1,0)</f>
        <v>1</v>
      </c>
    </row>
    <row r="29" spans="1:1">
      <c r="A29" s="640">
        <f>IF('Форма 3.4 | Т-подкл'!$AF$22="",1,0)</f>
        <v>1</v>
      </c>
    </row>
    <row r="30" spans="1:1">
      <c r="A30" s="640">
        <f>IF('Форма 3.4 | Т-подкл'!$AG$22="",1,0)</f>
        <v>1</v>
      </c>
    </row>
    <row r="31" spans="1:1">
      <c r="A31" s="640">
        <f>IF('Форма 3.4 | Т-подкл'!$AI$22="",1,0)</f>
        <v>1</v>
      </c>
    </row>
    <row r="32" spans="1:1">
      <c r="A32" s="640">
        <f>IF('Форма 3.4 | Т-подкл'!$Q$22="",1,0)</f>
        <v>0</v>
      </c>
    </row>
    <row r="33" spans="1:1">
      <c r="A33" s="640">
        <f>IF('Форма 3.4 | Т-подкл'!$U$22="",1,0)</f>
        <v>0</v>
      </c>
    </row>
    <row r="34" spans="1:1">
      <c r="A34" s="640">
        <f>IF('Форма 3.4 | Т-подкл'!$Y$22="",1,0)</f>
        <v>0</v>
      </c>
    </row>
    <row r="35" spans="1:1">
      <c r="A35" s="640">
        <f>IF('Форма 3.4 | Т-подкл'!$AH$22="",1,0)</f>
        <v>0</v>
      </c>
    </row>
    <row r="36" spans="1:1">
      <c r="A36" s="640">
        <f>IF('Форма 3.4 | Т-подкл'!$AJ$22="",1,0)</f>
        <v>0</v>
      </c>
    </row>
    <row r="37" spans="1:1">
      <c r="A37" s="640">
        <f>IF('Форма 3.9'!$E$12="",1,0)</f>
        <v>0</v>
      </c>
    </row>
    <row r="38" spans="1:1">
      <c r="A38" s="640">
        <f>IF('Форма 3.9'!$F$12="",1,0)</f>
        <v>0</v>
      </c>
    </row>
    <row r="39" spans="1:1">
      <c r="A39" s="640">
        <f>IF('Форма 3.10'!$G$11="",1,0)</f>
        <v>0</v>
      </c>
    </row>
    <row r="40" spans="1:1">
      <c r="A40" s="640">
        <f>IF('Форма 3.10'!$G$12="",1,0)</f>
        <v>0</v>
      </c>
    </row>
    <row r="41" spans="1:1">
      <c r="A41" s="640">
        <f>IF('Форма 3.10'!$H$12="",1,0)</f>
        <v>0</v>
      </c>
    </row>
    <row r="42" spans="1:1">
      <c r="A42" s="640">
        <f>IF('Форма 3.10'!$H$13="",1,0)</f>
        <v>0</v>
      </c>
    </row>
    <row r="43" spans="1:1">
      <c r="A43" s="640">
        <f>IF('Форма 3.10'!$E$15="",1,0)</f>
        <v>0</v>
      </c>
    </row>
    <row r="44" spans="1:1">
      <c r="A44" s="640">
        <f>IF('Форма 3.10'!$H$15="",1,0)</f>
        <v>0</v>
      </c>
    </row>
    <row r="45" spans="1:1">
      <c r="A45" s="640">
        <f>IF('Форма 3.10'!$G$18="",1,0)</f>
        <v>0</v>
      </c>
    </row>
    <row r="46" spans="1:1">
      <c r="A46" s="640">
        <f>IF('Форма 3.10'!$G$22="",1,0)</f>
        <v>0</v>
      </c>
    </row>
    <row r="47" spans="1:1">
      <c r="A47" s="640">
        <f>IF('Форма 3.10'!$G$25="",1,0)</f>
        <v>0</v>
      </c>
    </row>
    <row r="48" spans="1:1">
      <c r="A48" s="640">
        <f>IF('Форма 3.10'!$E$31="",1,0)</f>
        <v>0</v>
      </c>
    </row>
    <row r="49" spans="1:1">
      <c r="A49" s="640">
        <f>IF('Форма 3.10'!$H$31="",1,0)</f>
        <v>0</v>
      </c>
    </row>
    <row r="50" spans="1:1">
      <c r="A50" s="640">
        <f>IF('Форма 3.10'!$G$28="",1,0)</f>
        <v>0</v>
      </c>
    </row>
    <row r="51" spans="1:1">
      <c r="A51" s="640">
        <f>IF('Форма 1.0.2'!$E$12="",1,0)</f>
        <v>1</v>
      </c>
    </row>
    <row r="52" spans="1:1">
      <c r="A52" s="640">
        <f>IF('Форма 1.0.2'!$F$12="",1,0)</f>
        <v>1</v>
      </c>
    </row>
    <row r="53" spans="1:1">
      <c r="A53" s="640">
        <f>IF('Форма 1.0.2'!$G$12="",1,0)</f>
        <v>1</v>
      </c>
    </row>
    <row r="54" spans="1:1">
      <c r="A54" s="640">
        <f>IF('Форма 1.0.2'!$H$12="",1,0)</f>
        <v>1</v>
      </c>
    </row>
    <row r="55" spans="1:1">
      <c r="A55" s="640">
        <f>IF('Форма 1.0.2'!$I$12="",1,0)</f>
        <v>1</v>
      </c>
    </row>
    <row r="56" spans="1:1">
      <c r="A56" s="640">
        <f>IF('Форма 1.0.2'!$J$12="",1,0)</f>
        <v>1</v>
      </c>
    </row>
    <row r="57" spans="1:1">
      <c r="A57" s="640">
        <f>IF('Сведения об изменении'!$E$12="",1,0)</f>
        <v>0</v>
      </c>
    </row>
    <row r="58" spans="1:1">
      <c r="A58" s="642">
        <f>IF('Форма 3.9'!$F$15="",1,0)</f>
        <v>0</v>
      </c>
    </row>
    <row r="59" spans="1:1">
      <c r="A59" s="642">
        <f>IF('Форма 3.9'!$E$15="",1,0)</f>
        <v>0</v>
      </c>
    </row>
    <row r="60" spans="1:1">
      <c r="A60" s="642">
        <f>IF(Территории!$E$12="",1,0)</f>
        <v>0</v>
      </c>
    </row>
    <row r="61" spans="1:1">
      <c r="A61" s="642">
        <f>IF(Территории!$E$15="",1,0)</f>
        <v>0</v>
      </c>
    </row>
    <row r="62" spans="1:1">
      <c r="A62" s="642">
        <f>IF(Территории!$E$18="",1,0)</f>
        <v>0</v>
      </c>
    </row>
    <row r="63" spans="1:1">
      <c r="A63" s="642">
        <f>IF(Территории!$E$21="",1,0)</f>
        <v>0</v>
      </c>
    </row>
    <row r="64" spans="1:1">
      <c r="A64" s="642">
        <f>IF(Территории!$E$24="",1,0)</f>
        <v>0</v>
      </c>
    </row>
    <row r="65" spans="1:1">
      <c r="A65" s="642">
        <f>IF(Территории!$E$27="",1,0)</f>
        <v>0</v>
      </c>
    </row>
    <row r="66" spans="1:1">
      <c r="A66" s="642">
        <f>IF(Территории!$E$30="",1,0)</f>
        <v>0</v>
      </c>
    </row>
    <row r="67" spans="1:1">
      <c r="A67" s="642">
        <f>IF(Территории!$E$33="",1,0)</f>
        <v>0</v>
      </c>
    </row>
    <row r="68" spans="1:1">
      <c r="A68" s="642">
        <f>IF('Перечень тарифов'!$E$21="",1,0)</f>
        <v>0</v>
      </c>
    </row>
    <row r="69" spans="1:1">
      <c r="A69" s="642">
        <f>IF('Перечень тарифов'!$F$21="",1,0)</f>
        <v>0</v>
      </c>
    </row>
    <row r="70" spans="1:1">
      <c r="A70" s="642">
        <f>IF('Перечень тарифов'!$G$21="",1,0)</f>
        <v>0</v>
      </c>
    </row>
    <row r="71" spans="1:1">
      <c r="A71" s="642">
        <f>IF('Перечень тарифов'!$K$21="",1,0)</f>
        <v>0</v>
      </c>
    </row>
    <row r="72" spans="1:1">
      <c r="A72" s="642">
        <f>IF('Перечень тарифов'!$O$21="",1,0)</f>
        <v>0</v>
      </c>
    </row>
    <row r="73" spans="1:1">
      <c r="A73" s="642">
        <f>IF('Перечень тарифов'!$N$21="",1,0)</f>
        <v>0</v>
      </c>
    </row>
    <row r="74" spans="1:1">
      <c r="A74" s="642">
        <f>IF('Перечень тарифов'!$N$23="",1,0)</f>
        <v>0</v>
      </c>
    </row>
    <row r="75" spans="1:1">
      <c r="A75" s="642">
        <f>IF('Перечень тарифов'!$O$23="",1,0)</f>
        <v>0</v>
      </c>
    </row>
    <row r="76" spans="1:1">
      <c r="A76" s="642">
        <f>IF('Перечень тарифов'!$N$25="",1,0)</f>
        <v>0</v>
      </c>
    </row>
    <row r="77" spans="1:1">
      <c r="A77" s="642">
        <f>IF('Перечень тарифов'!$O$25="",1,0)</f>
        <v>0</v>
      </c>
    </row>
    <row r="78" spans="1:1">
      <c r="A78" s="642">
        <f>IF('Перечень тарифов'!$N$27="",1,0)</f>
        <v>0</v>
      </c>
    </row>
    <row r="79" spans="1:1">
      <c r="A79" s="642">
        <f>IF('Перечень тарифов'!$O$27="",1,0)</f>
        <v>0</v>
      </c>
    </row>
    <row r="80" spans="1:1">
      <c r="A80" s="642">
        <f>IF('Перечень тарифов'!$N$29="",1,0)</f>
        <v>0</v>
      </c>
    </row>
    <row r="81" spans="1:1">
      <c r="A81" s="642">
        <f>IF('Перечень тарифов'!$O$29="",1,0)</f>
        <v>0</v>
      </c>
    </row>
    <row r="82" spans="1:1">
      <c r="A82" s="642">
        <f>IF('Перечень тарифов'!$N$31="",1,0)</f>
        <v>0</v>
      </c>
    </row>
    <row r="83" spans="1:1">
      <c r="A83" s="642">
        <f>IF('Перечень тарифов'!$O$31="",1,0)</f>
        <v>0</v>
      </c>
    </row>
    <row r="84" spans="1:1">
      <c r="A84" s="642">
        <f>IF('Перечень тарифов'!$N$34="",1,0)</f>
        <v>0</v>
      </c>
    </row>
    <row r="85" spans="1:1">
      <c r="A85" s="642">
        <f>IF('Перечень тарифов'!$O$34="",1,0)</f>
        <v>0</v>
      </c>
    </row>
    <row r="86" spans="1:1">
      <c r="A86" s="642">
        <f>IF('Перечень тарифов'!$R$31="",1,0)</f>
        <v>0</v>
      </c>
    </row>
    <row r="87" spans="1:1">
      <c r="A87" s="642">
        <f>IF('Перечень тарифов'!$R$32="",1,0)</f>
        <v>0</v>
      </c>
    </row>
    <row r="88" spans="1:1">
      <c r="A88" s="642">
        <f>IF('Перечень тарифов'!$N$36="",1,0)</f>
        <v>0</v>
      </c>
    </row>
    <row r="89" spans="1:1">
      <c r="A89" s="642">
        <f>IF('Перечень тарифов'!$O$36="",1,0)</f>
        <v>0</v>
      </c>
    </row>
    <row r="90" spans="1:1">
      <c r="A90" s="642">
        <f>IF('Перечень тарифов'!$R$36="",1,0)</f>
        <v>0</v>
      </c>
    </row>
    <row r="91" spans="1:1">
      <c r="A91" s="642">
        <f>IF('Перечень тарифов'!$R$37="",1,0)</f>
        <v>0</v>
      </c>
    </row>
    <row r="92" spans="1:1">
      <c r="A92" s="642">
        <f>IF('Форма 3.2 | Т-ВО'!$O$23="",1,0)</f>
        <v>0</v>
      </c>
    </row>
    <row r="93" spans="1:1">
      <c r="A93" s="642">
        <f>IF('Форма 3.2 | Т-ВО'!$O$39="",1,0)</f>
        <v>0</v>
      </c>
    </row>
    <row r="94" spans="1:1">
      <c r="A94" s="642">
        <f>IF('Форма 3.2 | Т-ВО'!$O$40="",1,0)</f>
        <v>0</v>
      </c>
    </row>
    <row r="95" spans="1:1">
      <c r="A95" s="642">
        <f>IF('Форма 3.2 | Т-ВО'!$R$40="",1,0)</f>
        <v>0</v>
      </c>
    </row>
    <row r="96" spans="1:1">
      <c r="A96" s="642">
        <f>IF('Форма 3.2 | Т-ВО'!$T$40="",1,0)</f>
        <v>0</v>
      </c>
    </row>
    <row r="97" spans="1:1">
      <c r="A97" s="642">
        <f>IF('Форма 3.2 | Т-ВО'!$S$40="",1,0)</f>
        <v>0</v>
      </c>
    </row>
    <row r="98" spans="1:1">
      <c r="A98" s="642">
        <f>IF('Форма 3.2 | Т-ВО'!$U$40="",1,0)</f>
        <v>0</v>
      </c>
    </row>
    <row r="99" spans="1:1">
      <c r="A99" s="642">
        <f>IF('Форма 3.2 | Т-ВО'!$O$56="",1,0)</f>
        <v>0</v>
      </c>
    </row>
    <row r="100" spans="1:1">
      <c r="A100" s="642">
        <f>IF('Форма 3.2 | Т-ВО'!$O$57="",1,0)</f>
        <v>0</v>
      </c>
    </row>
    <row r="101" spans="1:1">
      <c r="A101" s="642">
        <f>IF('Форма 3.2 | Т-ВО'!$R$57="",1,0)</f>
        <v>0</v>
      </c>
    </row>
    <row r="102" spans="1:1">
      <c r="A102" s="642">
        <f>IF('Форма 3.2 | Т-ВО'!$T$57="",1,0)</f>
        <v>0</v>
      </c>
    </row>
    <row r="103" spans="1:1">
      <c r="A103" s="642">
        <f>IF('Форма 3.2 | Т-ВО'!$S$57="",1,0)</f>
        <v>0</v>
      </c>
    </row>
    <row r="104" spans="1:1">
      <c r="A104" s="642">
        <f>IF('Форма 3.2 | Т-ВО'!$U$57="",1,0)</f>
        <v>0</v>
      </c>
    </row>
    <row r="105" spans="1:1">
      <c r="A105" s="642">
        <f>IF('Форма 3.2 | Т-ВО'!$O$73="",1,0)</f>
        <v>0</v>
      </c>
    </row>
    <row r="106" spans="1:1">
      <c r="A106" s="642">
        <f>IF('Форма 3.2 | Т-ВО'!$O$74="",1,0)</f>
        <v>0</v>
      </c>
    </row>
    <row r="107" spans="1:1">
      <c r="A107" s="642">
        <f>IF('Форма 3.2 | Т-ВО'!$R$74="",1,0)</f>
        <v>0</v>
      </c>
    </row>
    <row r="108" spans="1:1">
      <c r="A108" s="642">
        <f>IF('Форма 3.2 | Т-ВО'!$T$74="",1,0)</f>
        <v>0</v>
      </c>
    </row>
    <row r="109" spans="1:1">
      <c r="A109" s="642">
        <f>IF('Форма 3.2 | Т-ВО'!$S$74="",1,0)</f>
        <v>0</v>
      </c>
    </row>
    <row r="110" spans="1:1">
      <c r="A110" s="642">
        <f>IF('Форма 3.2 | Т-ВО'!$U$74="",1,0)</f>
        <v>0</v>
      </c>
    </row>
    <row r="111" spans="1:1">
      <c r="A111" s="642">
        <f>IF('Форма 3.2 | Т-ВО'!$O$90="",1,0)</f>
        <v>0</v>
      </c>
    </row>
    <row r="112" spans="1:1">
      <c r="A112" s="642">
        <f>IF('Форма 3.2 | Т-ВО'!$O$91="",1,0)</f>
        <v>0</v>
      </c>
    </row>
    <row r="113" spans="1:1">
      <c r="A113" s="642">
        <f>IF('Форма 3.2 | Т-ВО'!$R$91="",1,0)</f>
        <v>0</v>
      </c>
    </row>
    <row r="114" spans="1:1">
      <c r="A114" s="642">
        <f>IF('Форма 3.2 | Т-ВО'!$T$91="",1,0)</f>
        <v>0</v>
      </c>
    </row>
    <row r="115" spans="1:1">
      <c r="A115" s="642">
        <f>IF('Форма 3.2 | Т-ВО'!$S$91="",1,0)</f>
        <v>0</v>
      </c>
    </row>
    <row r="116" spans="1:1">
      <c r="A116" s="642">
        <f>IF('Форма 3.2 | Т-ВО'!$U$91="",1,0)</f>
        <v>0</v>
      </c>
    </row>
    <row r="117" spans="1:1">
      <c r="A117" s="642">
        <f>IF('Форма 3.2 | Т-ВО'!$O$107="",1,0)</f>
        <v>0</v>
      </c>
    </row>
    <row r="118" spans="1:1">
      <c r="A118" s="642">
        <f>IF('Форма 3.2 | Т-ВО'!$O$108="",1,0)</f>
        <v>0</v>
      </c>
    </row>
    <row r="119" spans="1:1">
      <c r="A119" s="642">
        <f>IF('Форма 3.2 | Т-ВО'!$R$108="",1,0)</f>
        <v>0</v>
      </c>
    </row>
    <row r="120" spans="1:1">
      <c r="A120" s="642">
        <f>IF('Форма 3.2 | Т-ВО'!$T$108="",1,0)</f>
        <v>0</v>
      </c>
    </row>
    <row r="121" spans="1:1">
      <c r="A121" s="642">
        <f>IF('Форма 3.2 | Т-ВО'!$S$108="",1,0)</f>
        <v>0</v>
      </c>
    </row>
    <row r="122" spans="1:1">
      <c r="A122" s="642">
        <f>IF('Форма 3.2 | Т-ВО'!$U$108="",1,0)</f>
        <v>0</v>
      </c>
    </row>
    <row r="123" spans="1:1">
      <c r="A123" s="642">
        <f>IF('Форма 3.2 | Т-ВО'!$O$123="",1,0)</f>
        <v>0</v>
      </c>
    </row>
    <row r="124" spans="1:1">
      <c r="A124" s="642">
        <f>IF('Форма 3.2 | Т-ВО'!$O$124="",1,0)</f>
        <v>0</v>
      </c>
    </row>
    <row r="125" spans="1:1">
      <c r="A125" s="642">
        <f>IF('Форма 3.2 | Т-ВО'!$R$124="",1,0)</f>
        <v>0</v>
      </c>
    </row>
    <row r="126" spans="1:1">
      <c r="A126" s="642">
        <f>IF('Форма 3.2 | Т-ВО'!$T$124="",1,0)</f>
        <v>0</v>
      </c>
    </row>
    <row r="127" spans="1:1">
      <c r="A127" s="642">
        <f>IF('Форма 3.2 | Т-ВО'!$S$124="",1,0)</f>
        <v>0</v>
      </c>
    </row>
    <row r="128" spans="1:1">
      <c r="A128" s="642">
        <f>IF('Форма 3.2 | Т-ВО'!$U$124="",1,0)</f>
        <v>0</v>
      </c>
    </row>
    <row r="129" spans="1:1">
      <c r="A129" s="642">
        <f>IF('Форма 3.2 | Т-ВО'!$O$140="",1,0)</f>
        <v>0</v>
      </c>
    </row>
    <row r="130" spans="1:1">
      <c r="A130" s="642">
        <f>IF('Форма 3.2 | Т-ВО'!$O$141="",1,0)</f>
        <v>0</v>
      </c>
    </row>
    <row r="131" spans="1:1">
      <c r="A131" s="642">
        <f>IF('Форма 3.2 | Т-ВО'!$R$141="",1,0)</f>
        <v>0</v>
      </c>
    </row>
    <row r="132" spans="1:1">
      <c r="A132" s="642">
        <f>IF('Форма 3.2 | Т-ВО'!$T$141="",1,0)</f>
        <v>0</v>
      </c>
    </row>
    <row r="133" spans="1:1">
      <c r="A133" s="642">
        <f>IF('Форма 3.2 | Т-ВО'!$S$141="",1,0)</f>
        <v>0</v>
      </c>
    </row>
    <row r="134" spans="1:1">
      <c r="A134" s="642">
        <f>IF('Форма 3.2 | Т-ВО'!$U$141="",1,0)</f>
        <v>0</v>
      </c>
    </row>
    <row r="135" spans="1:1">
      <c r="A135" s="642">
        <f>IF('Форма 3.2 | Т-ВО'!$O$157="",1,0)</f>
        <v>0</v>
      </c>
    </row>
    <row r="136" spans="1:1">
      <c r="A136" s="642">
        <f>IF('Форма 3.2 | Т-ВО'!$O$158="",1,0)</f>
        <v>0</v>
      </c>
    </row>
    <row r="137" spans="1:1">
      <c r="A137" s="642">
        <f>IF('Форма 3.2 | Т-ВО'!$R$158="",1,0)</f>
        <v>0</v>
      </c>
    </row>
    <row r="138" spans="1:1">
      <c r="A138" s="642">
        <f>IF('Форма 3.2 | Т-ВО'!$T$158="",1,0)</f>
        <v>0</v>
      </c>
    </row>
    <row r="139" spans="1:1">
      <c r="A139" s="642">
        <f>IF('Форма 3.2 | Т-ВО'!$S$158="",1,0)</f>
        <v>0</v>
      </c>
    </row>
    <row r="140" spans="1:1">
      <c r="A140" s="642">
        <f>IF('Форма 3.2 | Т-ВО'!$U$158="",1,0)</f>
        <v>0</v>
      </c>
    </row>
    <row r="141" spans="1:1">
      <c r="A141" s="642">
        <f>IF('Форма 3.2 | Т-ВО'!$O$173="",1,0)</f>
        <v>0</v>
      </c>
    </row>
    <row r="142" spans="1:1">
      <c r="A142" s="642">
        <f>IF('Форма 3.2 | Т-ВО'!$O$174="",1,0)</f>
        <v>0</v>
      </c>
    </row>
    <row r="143" spans="1:1">
      <c r="A143" s="642">
        <f>IF('Форма 3.2 | Т-ВО'!$R$174="",1,0)</f>
        <v>0</v>
      </c>
    </row>
    <row r="144" spans="1:1">
      <c r="A144" s="642">
        <f>IF('Форма 3.2 | Т-ВО'!$T$174="",1,0)</f>
        <v>0</v>
      </c>
    </row>
    <row r="145" spans="1:1">
      <c r="A145" s="642">
        <f>IF('Форма 3.2 | Т-ВО'!$S$174="",1,0)</f>
        <v>0</v>
      </c>
    </row>
    <row r="146" spans="1:1">
      <c r="A146" s="642">
        <f>IF('Форма 3.2 | Т-ВО'!$U$174="",1,0)</f>
        <v>0</v>
      </c>
    </row>
    <row r="147" spans="1:1">
      <c r="A147" s="642">
        <f>IF('Форма 3.2 | Т-ВО'!$Y$40="",1,0)</f>
        <v>0</v>
      </c>
    </row>
    <row r="148" spans="1:1">
      <c r="A148" s="642">
        <f>IF('Форма 3.2 | Т-ВО'!$AA$40="",1,0)</f>
        <v>0</v>
      </c>
    </row>
    <row r="149" spans="1:1">
      <c r="A149" s="642">
        <f>IF('Форма 3.2 | Т-ВО'!$V$40="",1,0)</f>
        <v>0</v>
      </c>
    </row>
    <row r="150" spans="1:1">
      <c r="A150" s="642">
        <f>IF('Форма 3.2 | Т-ВО'!$Z$40="",1,0)</f>
        <v>0</v>
      </c>
    </row>
    <row r="151" spans="1:1">
      <c r="A151" s="642">
        <f>IF('Форма 3.2 | Т-ВО'!$AB$40="",1,0)</f>
        <v>0</v>
      </c>
    </row>
    <row r="152" spans="1:1">
      <c r="A152" s="642">
        <f>IF('Форма 3.2 | Т-ВО'!$Y$57="",1,0)</f>
        <v>0</v>
      </c>
    </row>
    <row r="153" spans="1:1">
      <c r="A153" s="642">
        <f>IF('Форма 3.2 | Т-ВО'!$AA$57="",1,0)</f>
        <v>0</v>
      </c>
    </row>
    <row r="154" spans="1:1">
      <c r="A154" s="642">
        <f>IF('Форма 3.2 | Т-ВО'!$V$57="",1,0)</f>
        <v>0</v>
      </c>
    </row>
    <row r="155" spans="1:1">
      <c r="A155" s="642">
        <f>IF('Форма 3.2 | Т-ВО'!$Z$57="",1,0)</f>
        <v>0</v>
      </c>
    </row>
    <row r="156" spans="1:1">
      <c r="A156" s="642">
        <f>IF('Форма 3.2 | Т-ВО'!$AB$57="",1,0)</f>
        <v>0</v>
      </c>
    </row>
    <row r="157" spans="1:1">
      <c r="A157" s="642">
        <f>IF('Форма 3.2 | Т-ВО'!$Y$74="",1,0)</f>
        <v>0</v>
      </c>
    </row>
    <row r="158" spans="1:1">
      <c r="A158" s="642">
        <f>IF('Форма 3.2 | Т-ВО'!$AA$74="",1,0)</f>
        <v>0</v>
      </c>
    </row>
    <row r="159" spans="1:1">
      <c r="A159" s="642">
        <f>IF('Форма 3.2 | Т-ВО'!$V$74="",1,0)</f>
        <v>0</v>
      </c>
    </row>
    <row r="160" spans="1:1">
      <c r="A160" s="642">
        <f>IF('Форма 3.2 | Т-ВО'!$Z$74="",1,0)</f>
        <v>0</v>
      </c>
    </row>
    <row r="161" spans="1:1">
      <c r="A161" s="642">
        <f>IF('Форма 3.2 | Т-ВО'!$AB$74="",1,0)</f>
        <v>0</v>
      </c>
    </row>
    <row r="162" spans="1:1">
      <c r="A162" s="642">
        <f>IF('Форма 3.2 | Т-ВО'!$Y$91="",1,0)</f>
        <v>0</v>
      </c>
    </row>
    <row r="163" spans="1:1">
      <c r="A163" s="642">
        <f>IF('Форма 3.2 | Т-ВО'!$AA$91="",1,0)</f>
        <v>0</v>
      </c>
    </row>
    <row r="164" spans="1:1">
      <c r="A164" s="642">
        <f>IF('Форма 3.2 | Т-ВО'!$V$91="",1,0)</f>
        <v>0</v>
      </c>
    </row>
    <row r="165" spans="1:1">
      <c r="A165" s="642">
        <f>IF('Форма 3.2 | Т-ВО'!$Z$91="",1,0)</f>
        <v>0</v>
      </c>
    </row>
    <row r="166" spans="1:1">
      <c r="A166" s="642">
        <f>IF('Форма 3.2 | Т-ВО'!$AB$91="",1,0)</f>
        <v>0</v>
      </c>
    </row>
    <row r="167" spans="1:1">
      <c r="A167" s="642">
        <f>IF('Форма 3.2 | Т-ВО'!$Y$108="",1,0)</f>
        <v>0</v>
      </c>
    </row>
    <row r="168" spans="1:1">
      <c r="A168" s="642">
        <f>IF('Форма 3.2 | Т-ВО'!$AA$108="",1,0)</f>
        <v>0</v>
      </c>
    </row>
    <row r="169" spans="1:1">
      <c r="A169" s="642">
        <f>IF('Форма 3.2 | Т-ВО'!$V$108="",1,0)</f>
        <v>0</v>
      </c>
    </row>
    <row r="170" spans="1:1">
      <c r="A170" s="642">
        <f>IF('Форма 3.2 | Т-ВО'!$Z$108="",1,0)</f>
        <v>0</v>
      </c>
    </row>
    <row r="171" spans="1:1">
      <c r="A171" s="642">
        <f>IF('Форма 3.2 | Т-ВО'!$AB$108="",1,0)</f>
        <v>0</v>
      </c>
    </row>
    <row r="172" spans="1:1">
      <c r="A172" s="642">
        <f>IF('Форма 3.2 | Т-ВО'!$Y$124="",1,0)</f>
        <v>0</v>
      </c>
    </row>
    <row r="173" spans="1:1">
      <c r="A173" s="642">
        <f>IF('Форма 3.2 | Т-ВО'!$AA$124="",1,0)</f>
        <v>0</v>
      </c>
    </row>
    <row r="174" spans="1:1">
      <c r="A174" s="642">
        <f>IF('Форма 3.2 | Т-ВО'!$V$124="",1,0)</f>
        <v>0</v>
      </c>
    </row>
    <row r="175" spans="1:1">
      <c r="A175" s="642">
        <f>IF('Форма 3.2 | Т-ВО'!$Z$124="",1,0)</f>
        <v>0</v>
      </c>
    </row>
    <row r="176" spans="1:1">
      <c r="A176" s="642">
        <f>IF('Форма 3.2 | Т-ВО'!$AB$124="",1,0)</f>
        <v>0</v>
      </c>
    </row>
    <row r="177" spans="1:1">
      <c r="A177" s="642">
        <f>IF('Форма 3.2 | Т-ВО'!$Y$141="",1,0)</f>
        <v>0</v>
      </c>
    </row>
    <row r="178" spans="1:1">
      <c r="A178" s="642">
        <f>IF('Форма 3.2 | Т-ВО'!$AA$141="",1,0)</f>
        <v>0</v>
      </c>
    </row>
    <row r="179" spans="1:1">
      <c r="A179" s="642">
        <f>IF('Форма 3.2 | Т-ВО'!$V$141="",1,0)</f>
        <v>0</v>
      </c>
    </row>
    <row r="180" spans="1:1">
      <c r="A180" s="642">
        <f>IF('Форма 3.2 | Т-ВО'!$Z$141="",1,0)</f>
        <v>0</v>
      </c>
    </row>
    <row r="181" spans="1:1">
      <c r="A181" s="642">
        <f>IF('Форма 3.2 | Т-ВО'!$AB$141="",1,0)</f>
        <v>0</v>
      </c>
    </row>
    <row r="182" spans="1:1">
      <c r="A182" s="642">
        <f>IF('Форма 3.2 | Т-ВО'!$Y$158="",1,0)</f>
        <v>0</v>
      </c>
    </row>
    <row r="183" spans="1:1">
      <c r="A183" s="642">
        <f>IF('Форма 3.2 | Т-ВО'!$AA$158="",1,0)</f>
        <v>0</v>
      </c>
    </row>
    <row r="184" spans="1:1">
      <c r="A184" s="642">
        <f>IF('Форма 3.2 | Т-ВО'!$V$158="",1,0)</f>
        <v>0</v>
      </c>
    </row>
    <row r="185" spans="1:1">
      <c r="A185" s="642">
        <f>IF('Форма 3.2 | Т-ВО'!$Z$158="",1,0)</f>
        <v>0</v>
      </c>
    </row>
    <row r="186" spans="1:1">
      <c r="A186" s="642">
        <f>IF('Форма 3.2 | Т-ВО'!$AB$158="",1,0)</f>
        <v>0</v>
      </c>
    </row>
    <row r="187" spans="1:1">
      <c r="A187" s="642">
        <f>IF('Форма 3.2 | Т-ВО'!$Y$174="",1,0)</f>
        <v>0</v>
      </c>
    </row>
    <row r="188" spans="1:1">
      <c r="A188" s="642">
        <f>IF('Форма 3.2 | Т-ВО'!$AA$174="",1,0)</f>
        <v>0</v>
      </c>
    </row>
    <row r="189" spans="1:1">
      <c r="A189" s="642">
        <f>IF('Форма 3.2 | Т-ВО'!$V$174="",1,0)</f>
        <v>0</v>
      </c>
    </row>
    <row r="190" spans="1:1">
      <c r="A190" s="642">
        <f>IF('Форма 3.2 | Т-ВО'!$Z$174="",1,0)</f>
        <v>0</v>
      </c>
    </row>
    <row r="191" spans="1:1">
      <c r="A191" s="642">
        <f>IF('Форма 3.2 | Т-ВО'!$AB$174="",1,0)</f>
        <v>0</v>
      </c>
    </row>
    <row r="192" spans="1:1">
      <c r="A192" s="642">
        <f>IF('Форма 3.2 | Т-ВО'!$Y$23="",1,0)</f>
        <v>0</v>
      </c>
    </row>
    <row r="193" spans="1:1">
      <c r="A193" s="642">
        <f>IF('Форма 3.2 | Т-ВО'!$AA$23="",1,0)</f>
        <v>0</v>
      </c>
    </row>
    <row r="194" spans="1:1">
      <c r="A194" s="642">
        <f>IF('Форма 3.2 | Т-ВО'!$V$23="",1,0)</f>
        <v>0</v>
      </c>
    </row>
    <row r="195" spans="1:1">
      <c r="A195" s="642">
        <f>IF('Форма 3.2 | Т-ВО'!$Z$23="",1,0)</f>
        <v>0</v>
      </c>
    </row>
    <row r="196" spans="1:1">
      <c r="A196" s="642">
        <f>IF('Форма 3.2 | Т-ВО'!$AB$23="",1,0)</f>
        <v>0</v>
      </c>
    </row>
    <row r="197" spans="1:1">
      <c r="A197" s="642">
        <f>IF('Форма 3.2 | Т-ВО'!$AF$57="",1,0)</f>
        <v>0</v>
      </c>
    </row>
    <row r="198" spans="1:1">
      <c r="A198" s="642">
        <f>IF('Форма 3.2 | Т-ВО'!$AH$57="",1,0)</f>
        <v>0</v>
      </c>
    </row>
    <row r="199" spans="1:1">
      <c r="A199" s="642">
        <f>IF('Форма 3.2 | Т-ВО'!$AC$57="",1,0)</f>
        <v>0</v>
      </c>
    </row>
    <row r="200" spans="1:1">
      <c r="A200" s="642">
        <f>IF('Форма 3.2 | Т-ВО'!$AG$57="",1,0)</f>
        <v>0</v>
      </c>
    </row>
    <row r="201" spans="1:1">
      <c r="A201" s="642">
        <f>IF('Форма 3.2 | Т-ВО'!$AI$57="",1,0)</f>
        <v>0</v>
      </c>
    </row>
    <row r="202" spans="1:1">
      <c r="A202" s="642">
        <f>IF('Форма 3.2 | Т-ВО'!$AF$74="",1,0)</f>
        <v>0</v>
      </c>
    </row>
    <row r="203" spans="1:1">
      <c r="A203" s="642">
        <f>IF('Форма 3.2 | Т-ВО'!$AH$74="",1,0)</f>
        <v>0</v>
      </c>
    </row>
    <row r="204" spans="1:1">
      <c r="A204" s="642">
        <f>IF('Форма 3.2 | Т-ВО'!$AC$74="",1,0)</f>
        <v>0</v>
      </c>
    </row>
    <row r="205" spans="1:1">
      <c r="A205" s="642">
        <f>IF('Форма 3.2 | Т-ВО'!$AG$74="",1,0)</f>
        <v>0</v>
      </c>
    </row>
    <row r="206" spans="1:1">
      <c r="A206" s="642">
        <f>IF('Форма 3.2 | Т-ВО'!$AI$74="",1,0)</f>
        <v>0</v>
      </c>
    </row>
    <row r="207" spans="1:1">
      <c r="A207" s="642">
        <f>IF('Форма 3.2 | Т-ВО'!$AF$91="",1,0)</f>
        <v>0</v>
      </c>
    </row>
    <row r="208" spans="1:1">
      <c r="A208" s="642">
        <f>IF('Форма 3.2 | Т-ВО'!$AH$91="",1,0)</f>
        <v>0</v>
      </c>
    </row>
    <row r="209" spans="1:1">
      <c r="A209" s="642">
        <f>IF('Форма 3.2 | Т-ВО'!$AC$91="",1,0)</f>
        <v>0</v>
      </c>
    </row>
    <row r="210" spans="1:1">
      <c r="A210" s="642">
        <f>IF('Форма 3.2 | Т-ВО'!$AG$91="",1,0)</f>
        <v>0</v>
      </c>
    </row>
    <row r="211" spans="1:1">
      <c r="A211" s="642">
        <f>IF('Форма 3.2 | Т-ВО'!$AI$91="",1,0)</f>
        <v>0</v>
      </c>
    </row>
    <row r="212" spans="1:1">
      <c r="A212" s="642">
        <f>IF('Форма 3.2 | Т-ВО'!$AF$108="",1,0)</f>
        <v>0</v>
      </c>
    </row>
    <row r="213" spans="1:1">
      <c r="A213" s="642">
        <f>IF('Форма 3.2 | Т-ВО'!$AH$108="",1,0)</f>
        <v>0</v>
      </c>
    </row>
    <row r="214" spans="1:1">
      <c r="A214" s="642">
        <f>IF('Форма 3.2 | Т-ВО'!$AC$108="",1,0)</f>
        <v>0</v>
      </c>
    </row>
    <row r="215" spans="1:1">
      <c r="A215" s="642">
        <f>IF('Форма 3.2 | Т-ВО'!$AG$108="",1,0)</f>
        <v>0</v>
      </c>
    </row>
    <row r="216" spans="1:1">
      <c r="A216" s="642">
        <f>IF('Форма 3.2 | Т-ВО'!$AI$108="",1,0)</f>
        <v>0</v>
      </c>
    </row>
    <row r="217" spans="1:1">
      <c r="A217" s="642">
        <f>IF('Форма 3.2 | Т-ВО'!$AF$124="",1,0)</f>
        <v>0</v>
      </c>
    </row>
    <row r="218" spans="1:1">
      <c r="A218" s="642">
        <f>IF('Форма 3.2 | Т-ВО'!$AH$124="",1,0)</f>
        <v>0</v>
      </c>
    </row>
    <row r="219" spans="1:1">
      <c r="A219" s="642">
        <f>IF('Форма 3.2 | Т-ВО'!$AC$124="",1,0)</f>
        <v>0</v>
      </c>
    </row>
    <row r="220" spans="1:1">
      <c r="A220" s="642">
        <f>IF('Форма 3.2 | Т-ВО'!$AG$124="",1,0)</f>
        <v>0</v>
      </c>
    </row>
    <row r="221" spans="1:1">
      <c r="A221" s="642">
        <f>IF('Форма 3.2 | Т-ВО'!$AI$124="",1,0)</f>
        <v>0</v>
      </c>
    </row>
    <row r="222" spans="1:1">
      <c r="A222" s="642">
        <f>IF('Форма 3.2 | Т-ВО'!$AF$141="",1,0)</f>
        <v>0</v>
      </c>
    </row>
    <row r="223" spans="1:1">
      <c r="A223" s="642">
        <f>IF('Форма 3.2 | Т-ВО'!$AH$141="",1,0)</f>
        <v>0</v>
      </c>
    </row>
    <row r="224" spans="1:1">
      <c r="A224" s="642">
        <f>IF('Форма 3.2 | Т-ВО'!$AC$141="",1,0)</f>
        <v>0</v>
      </c>
    </row>
    <row r="225" spans="1:1">
      <c r="A225" s="642">
        <f>IF('Форма 3.2 | Т-ВО'!$AG$141="",1,0)</f>
        <v>0</v>
      </c>
    </row>
    <row r="226" spans="1:1">
      <c r="A226" s="642">
        <f>IF('Форма 3.2 | Т-ВО'!$AI$141="",1,0)</f>
        <v>0</v>
      </c>
    </row>
    <row r="227" spans="1:1">
      <c r="A227" s="642">
        <f>IF('Форма 3.2 | Т-ВО'!$AF$158="",1,0)</f>
        <v>0</v>
      </c>
    </row>
    <row r="228" spans="1:1">
      <c r="A228" s="642">
        <f>IF('Форма 3.2 | Т-ВО'!$AH$158="",1,0)</f>
        <v>0</v>
      </c>
    </row>
    <row r="229" spans="1:1">
      <c r="A229" s="642">
        <f>IF('Форма 3.2 | Т-ВО'!$AC$158="",1,0)</f>
        <v>0</v>
      </c>
    </row>
    <row r="230" spans="1:1">
      <c r="A230" s="642">
        <f>IF('Форма 3.2 | Т-ВО'!$AG$158="",1,0)</f>
        <v>0</v>
      </c>
    </row>
    <row r="231" spans="1:1">
      <c r="A231" s="642">
        <f>IF('Форма 3.2 | Т-ВО'!$AI$158="",1,0)</f>
        <v>0</v>
      </c>
    </row>
    <row r="232" spans="1:1">
      <c r="A232" s="642">
        <f>IF('Форма 3.2 | Т-ВО'!$AF$174="",1,0)</f>
        <v>0</v>
      </c>
    </row>
    <row r="233" spans="1:1">
      <c r="A233" s="642">
        <f>IF('Форма 3.2 | Т-ВО'!$AH$174="",1,0)</f>
        <v>0</v>
      </c>
    </row>
    <row r="234" spans="1:1">
      <c r="A234" s="642">
        <f>IF('Форма 3.2 | Т-ВО'!$AC$174="",1,0)</f>
        <v>0</v>
      </c>
    </row>
    <row r="235" spans="1:1">
      <c r="A235" s="642">
        <f>IF('Форма 3.2 | Т-ВО'!$AG$174="",1,0)</f>
        <v>0</v>
      </c>
    </row>
    <row r="236" spans="1:1">
      <c r="A236" s="642">
        <f>IF('Форма 3.2 | Т-ВО'!$AI$174="",1,0)</f>
        <v>0</v>
      </c>
    </row>
    <row r="237" spans="1:1">
      <c r="A237" s="642">
        <f>IF('Форма 3.2 | Т-ВО'!$AF$23="",1,0)</f>
        <v>0</v>
      </c>
    </row>
    <row r="238" spans="1:1">
      <c r="A238" s="642">
        <f>IF('Форма 3.2 | Т-ВО'!$AH$23="",1,0)</f>
        <v>0</v>
      </c>
    </row>
    <row r="239" spans="1:1">
      <c r="A239" s="642">
        <f>IF('Форма 3.2 | Т-ВО'!$AC$23="",1,0)</f>
        <v>0</v>
      </c>
    </row>
    <row r="240" spans="1:1">
      <c r="A240" s="642">
        <f>IF('Форма 3.2 | Т-ВО'!$AG$23="",1,0)</f>
        <v>0</v>
      </c>
    </row>
    <row r="241" spans="1:1">
      <c r="A241" s="642">
        <f>IF('Форма 3.2 | Т-ВО'!$AI$23="",1,0)</f>
        <v>0</v>
      </c>
    </row>
    <row r="242" spans="1:1">
      <c r="A242" s="642">
        <f>IF('Форма 3.2 | Т-ВО'!$AF$40="",1,0)</f>
        <v>0</v>
      </c>
    </row>
    <row r="243" spans="1:1">
      <c r="A243" s="642">
        <f>IF('Форма 3.2 | Т-ВО'!$AH$40="",1,0)</f>
        <v>0</v>
      </c>
    </row>
    <row r="244" spans="1:1">
      <c r="A244" s="642">
        <f>IF('Форма 3.2 | Т-ВО'!$AC$40="",1,0)</f>
        <v>0</v>
      </c>
    </row>
    <row r="245" spans="1:1">
      <c r="A245" s="642">
        <f>IF('Форма 3.2 | Т-ВО'!$AG$40="",1,0)</f>
        <v>0</v>
      </c>
    </row>
    <row r="246" spans="1:1">
      <c r="A246" s="642">
        <f>IF('Форма 3.2 | Т-ВО'!$AI$40="",1,0)</f>
        <v>0</v>
      </c>
    </row>
    <row r="247" spans="1:1">
      <c r="A247" s="642">
        <f>IF('Форма 3.2 | Т-ВО'!$AM$74="",1,0)</f>
        <v>0</v>
      </c>
    </row>
    <row r="248" spans="1:1">
      <c r="A248" s="642">
        <f>IF('Форма 3.2 | Т-ВО'!$AO$74="",1,0)</f>
        <v>0</v>
      </c>
    </row>
    <row r="249" spans="1:1">
      <c r="A249" s="642">
        <f>IF('Форма 3.2 | Т-ВО'!$AJ$74="",1,0)</f>
        <v>0</v>
      </c>
    </row>
    <row r="250" spans="1:1">
      <c r="A250" s="642">
        <f>IF('Форма 3.2 | Т-ВО'!$AN$74="",1,0)</f>
        <v>0</v>
      </c>
    </row>
    <row r="251" spans="1:1">
      <c r="A251" s="642">
        <f>IF('Форма 3.2 | Т-ВО'!$AP$74="",1,0)</f>
        <v>0</v>
      </c>
    </row>
    <row r="252" spans="1:1">
      <c r="A252" s="642">
        <f>IF('Форма 3.2 | Т-ВО'!$AM$91="",1,0)</f>
        <v>0</v>
      </c>
    </row>
    <row r="253" spans="1:1">
      <c r="A253" s="642">
        <f>IF('Форма 3.2 | Т-ВО'!$AO$91="",1,0)</f>
        <v>0</v>
      </c>
    </row>
    <row r="254" spans="1:1">
      <c r="A254" s="642">
        <f>IF('Форма 3.2 | Т-ВО'!$AJ$91="",1,0)</f>
        <v>0</v>
      </c>
    </row>
    <row r="255" spans="1:1">
      <c r="A255" s="642">
        <f>IF('Форма 3.2 | Т-ВО'!$AN$91="",1,0)</f>
        <v>0</v>
      </c>
    </row>
    <row r="256" spans="1:1">
      <c r="A256" s="642">
        <f>IF('Форма 3.2 | Т-ВО'!$AP$91="",1,0)</f>
        <v>0</v>
      </c>
    </row>
    <row r="257" spans="1:1">
      <c r="A257" s="642">
        <f>IF('Форма 3.2 | Т-ВО'!$AM$108="",1,0)</f>
        <v>0</v>
      </c>
    </row>
    <row r="258" spans="1:1">
      <c r="A258" s="642">
        <f>IF('Форма 3.2 | Т-ВО'!$AO$108="",1,0)</f>
        <v>0</v>
      </c>
    </row>
    <row r="259" spans="1:1">
      <c r="A259" s="642">
        <f>IF('Форма 3.2 | Т-ВО'!$AJ$108="",1,0)</f>
        <v>0</v>
      </c>
    </row>
    <row r="260" spans="1:1">
      <c r="A260" s="642">
        <f>IF('Форма 3.2 | Т-ВО'!$AN$108="",1,0)</f>
        <v>0</v>
      </c>
    </row>
    <row r="261" spans="1:1">
      <c r="A261" s="642">
        <f>IF('Форма 3.2 | Т-ВО'!$AP$108="",1,0)</f>
        <v>0</v>
      </c>
    </row>
    <row r="262" spans="1:1">
      <c r="A262" s="642">
        <f>IF('Форма 3.2 | Т-ВО'!$AM$124="",1,0)</f>
        <v>0</v>
      </c>
    </row>
    <row r="263" spans="1:1">
      <c r="A263" s="642">
        <f>IF('Форма 3.2 | Т-ВО'!$AO$124="",1,0)</f>
        <v>0</v>
      </c>
    </row>
    <row r="264" spans="1:1">
      <c r="A264" s="642">
        <f>IF('Форма 3.2 | Т-ВО'!$AJ$124="",1,0)</f>
        <v>0</v>
      </c>
    </row>
    <row r="265" spans="1:1">
      <c r="A265" s="642">
        <f>IF('Форма 3.2 | Т-ВО'!$AN$124="",1,0)</f>
        <v>0</v>
      </c>
    </row>
    <row r="266" spans="1:1">
      <c r="A266" s="642">
        <f>IF('Форма 3.2 | Т-ВО'!$AP$124="",1,0)</f>
        <v>0</v>
      </c>
    </row>
    <row r="267" spans="1:1">
      <c r="A267" s="642">
        <f>IF('Форма 3.2 | Т-ВО'!$AM$141="",1,0)</f>
        <v>0</v>
      </c>
    </row>
    <row r="268" spans="1:1">
      <c r="A268" s="642">
        <f>IF('Форма 3.2 | Т-ВО'!$AO$141="",1,0)</f>
        <v>0</v>
      </c>
    </row>
    <row r="269" spans="1:1">
      <c r="A269" s="642">
        <f>IF('Форма 3.2 | Т-ВО'!$AJ$141="",1,0)</f>
        <v>0</v>
      </c>
    </row>
    <row r="270" spans="1:1">
      <c r="A270" s="642">
        <f>IF('Форма 3.2 | Т-ВО'!$AN$141="",1,0)</f>
        <v>0</v>
      </c>
    </row>
    <row r="271" spans="1:1">
      <c r="A271" s="642">
        <f>IF('Форма 3.2 | Т-ВО'!$AP$141="",1,0)</f>
        <v>0</v>
      </c>
    </row>
    <row r="272" spans="1:1">
      <c r="A272" s="642">
        <f>IF('Форма 3.2 | Т-ВО'!$AM$158="",1,0)</f>
        <v>0</v>
      </c>
    </row>
    <row r="273" spans="1:1">
      <c r="A273" s="642">
        <f>IF('Форма 3.2 | Т-ВО'!$AO$158="",1,0)</f>
        <v>0</v>
      </c>
    </row>
    <row r="274" spans="1:1">
      <c r="A274" s="642">
        <f>IF('Форма 3.2 | Т-ВО'!$AJ$158="",1,0)</f>
        <v>0</v>
      </c>
    </row>
    <row r="275" spans="1:1">
      <c r="A275" s="642">
        <f>IF('Форма 3.2 | Т-ВО'!$AN$158="",1,0)</f>
        <v>0</v>
      </c>
    </row>
    <row r="276" spans="1:1">
      <c r="A276" s="642">
        <f>IF('Форма 3.2 | Т-ВО'!$AP$158="",1,0)</f>
        <v>0</v>
      </c>
    </row>
    <row r="277" spans="1:1">
      <c r="A277" s="642">
        <f>IF('Форма 3.2 | Т-ВО'!$AM$174="",1,0)</f>
        <v>0</v>
      </c>
    </row>
    <row r="278" spans="1:1">
      <c r="A278" s="642">
        <f>IF('Форма 3.2 | Т-ВО'!$AO$174="",1,0)</f>
        <v>0</v>
      </c>
    </row>
    <row r="279" spans="1:1">
      <c r="A279" s="642">
        <f>IF('Форма 3.2 | Т-ВО'!$AJ$174="",1,0)</f>
        <v>0</v>
      </c>
    </row>
    <row r="280" spans="1:1">
      <c r="A280" s="642">
        <f>IF('Форма 3.2 | Т-ВО'!$AN$174="",1,0)</f>
        <v>0</v>
      </c>
    </row>
    <row r="281" spans="1:1">
      <c r="A281" s="642">
        <f>IF('Форма 3.2 | Т-ВО'!$AP$174="",1,0)</f>
        <v>0</v>
      </c>
    </row>
    <row r="282" spans="1:1">
      <c r="A282" s="642">
        <f>IF('Форма 3.2 | Т-ВО'!$AM$23="",1,0)</f>
        <v>0</v>
      </c>
    </row>
    <row r="283" spans="1:1">
      <c r="A283" s="642">
        <f>IF('Форма 3.2 | Т-ВО'!$AO$23="",1,0)</f>
        <v>0</v>
      </c>
    </row>
    <row r="284" spans="1:1">
      <c r="A284" s="642">
        <f>IF('Форма 3.2 | Т-ВО'!$AJ$23="",1,0)</f>
        <v>0</v>
      </c>
    </row>
    <row r="285" spans="1:1">
      <c r="A285" s="642">
        <f>IF('Форма 3.2 | Т-ВО'!$AN$23="",1,0)</f>
        <v>0</v>
      </c>
    </row>
    <row r="286" spans="1:1">
      <c r="A286" s="642">
        <f>IF('Форма 3.2 | Т-ВО'!$AP$23="",1,0)</f>
        <v>0</v>
      </c>
    </row>
    <row r="287" spans="1:1">
      <c r="A287" s="642">
        <f>IF('Форма 3.2 | Т-ВО'!$AM$40="",1,0)</f>
        <v>0</v>
      </c>
    </row>
    <row r="288" spans="1:1">
      <c r="A288" s="642">
        <f>IF('Форма 3.2 | Т-ВО'!$AO$40="",1,0)</f>
        <v>0</v>
      </c>
    </row>
    <row r="289" spans="1:1">
      <c r="A289" s="642">
        <f>IF('Форма 3.2 | Т-ВО'!$AJ$40="",1,0)</f>
        <v>0</v>
      </c>
    </row>
    <row r="290" spans="1:1">
      <c r="A290" s="642">
        <f>IF('Форма 3.2 | Т-ВО'!$AN$40="",1,0)</f>
        <v>0</v>
      </c>
    </row>
    <row r="291" spans="1:1">
      <c r="A291" s="642">
        <f>IF('Форма 3.2 | Т-ВО'!$AP$40="",1,0)</f>
        <v>0</v>
      </c>
    </row>
    <row r="292" spans="1:1">
      <c r="A292" s="642">
        <f>IF('Форма 3.2 | Т-ВО'!$AM$57="",1,0)</f>
        <v>0</v>
      </c>
    </row>
    <row r="293" spans="1:1">
      <c r="A293" s="642">
        <f>IF('Форма 3.2 | Т-ВО'!$AO$57="",1,0)</f>
        <v>0</v>
      </c>
    </row>
    <row r="294" spans="1:1">
      <c r="A294" s="642">
        <f>IF('Форма 3.2 | Т-ВО'!$AJ$57="",1,0)</f>
        <v>0</v>
      </c>
    </row>
    <row r="295" spans="1:1">
      <c r="A295" s="642">
        <f>IF('Форма 3.2 | Т-ВО'!$AN$57="",1,0)</f>
        <v>0</v>
      </c>
    </row>
    <row r="296" spans="1:1">
      <c r="A296" s="642">
        <f>IF('Форма 3.2 | Т-ВО'!$AP$57="",1,0)</f>
        <v>0</v>
      </c>
    </row>
    <row r="297" spans="1:1">
      <c r="A297" s="642">
        <f>IF('Форма 3.2 | Т-ВО'!$AT$91="",1,0)</f>
        <v>0</v>
      </c>
    </row>
    <row r="298" spans="1:1">
      <c r="A298" s="642">
        <f>IF('Форма 3.2 | Т-ВО'!$AV$91="",1,0)</f>
        <v>0</v>
      </c>
    </row>
    <row r="299" spans="1:1">
      <c r="A299" s="642">
        <f>IF('Форма 3.2 | Т-ВО'!$AQ$91="",1,0)</f>
        <v>0</v>
      </c>
    </row>
    <row r="300" spans="1:1">
      <c r="A300" s="642">
        <f>IF('Форма 3.2 | Т-ВО'!$AU$91="",1,0)</f>
        <v>0</v>
      </c>
    </row>
    <row r="301" spans="1:1">
      <c r="A301" s="642">
        <f>IF('Форма 3.2 | Т-ВО'!$AW$91="",1,0)</f>
        <v>0</v>
      </c>
    </row>
    <row r="302" spans="1:1">
      <c r="A302" s="642">
        <f>IF('Форма 3.2 | Т-ВО'!$AT$108="",1,0)</f>
        <v>0</v>
      </c>
    </row>
    <row r="303" spans="1:1">
      <c r="A303" s="642">
        <f>IF('Форма 3.2 | Т-ВО'!$AV$108="",1,0)</f>
        <v>0</v>
      </c>
    </row>
    <row r="304" spans="1:1">
      <c r="A304" s="642">
        <f>IF('Форма 3.2 | Т-ВО'!$AQ$108="",1,0)</f>
        <v>0</v>
      </c>
    </row>
    <row r="305" spans="1:1">
      <c r="A305" s="642">
        <f>IF('Форма 3.2 | Т-ВО'!$AU$108="",1,0)</f>
        <v>0</v>
      </c>
    </row>
    <row r="306" spans="1:1">
      <c r="A306" s="642">
        <f>IF('Форма 3.2 | Т-ВО'!$AW$108="",1,0)</f>
        <v>0</v>
      </c>
    </row>
    <row r="307" spans="1:1">
      <c r="A307" s="642">
        <f>IF('Форма 3.2 | Т-ВО'!$AT$124="",1,0)</f>
        <v>0</v>
      </c>
    </row>
    <row r="308" spans="1:1">
      <c r="A308" s="642">
        <f>IF('Форма 3.2 | Т-ВО'!$AV$124="",1,0)</f>
        <v>0</v>
      </c>
    </row>
    <row r="309" spans="1:1">
      <c r="A309" s="642">
        <f>IF('Форма 3.2 | Т-ВО'!$AQ$124="",1,0)</f>
        <v>0</v>
      </c>
    </row>
    <row r="310" spans="1:1">
      <c r="A310" s="642">
        <f>IF('Форма 3.2 | Т-ВО'!$AU$124="",1,0)</f>
        <v>0</v>
      </c>
    </row>
    <row r="311" spans="1:1">
      <c r="A311" s="642">
        <f>IF('Форма 3.2 | Т-ВО'!$AW$124="",1,0)</f>
        <v>0</v>
      </c>
    </row>
    <row r="312" spans="1:1">
      <c r="A312" s="642">
        <f>IF('Форма 3.2 | Т-ВО'!$AT$141="",1,0)</f>
        <v>0</v>
      </c>
    </row>
    <row r="313" spans="1:1">
      <c r="A313" s="642">
        <f>IF('Форма 3.2 | Т-ВО'!$AV$141="",1,0)</f>
        <v>0</v>
      </c>
    </row>
    <row r="314" spans="1:1">
      <c r="A314" s="642">
        <f>IF('Форма 3.2 | Т-ВО'!$AQ$141="",1,0)</f>
        <v>0</v>
      </c>
    </row>
    <row r="315" spans="1:1">
      <c r="A315" s="642">
        <f>IF('Форма 3.2 | Т-ВО'!$AU$141="",1,0)</f>
        <v>0</v>
      </c>
    </row>
    <row r="316" spans="1:1">
      <c r="A316" s="642">
        <f>IF('Форма 3.2 | Т-ВО'!$AW$141="",1,0)</f>
        <v>0</v>
      </c>
    </row>
    <row r="317" spans="1:1">
      <c r="A317" s="642">
        <f>IF('Форма 3.2 | Т-ВО'!$AT$158="",1,0)</f>
        <v>0</v>
      </c>
    </row>
    <row r="318" spans="1:1">
      <c r="A318" s="642">
        <f>IF('Форма 3.2 | Т-ВО'!$AV$158="",1,0)</f>
        <v>0</v>
      </c>
    </row>
    <row r="319" spans="1:1">
      <c r="A319" s="642">
        <f>IF('Форма 3.2 | Т-ВО'!$AQ$158="",1,0)</f>
        <v>0</v>
      </c>
    </row>
    <row r="320" spans="1:1">
      <c r="A320" s="642">
        <f>IF('Форма 3.2 | Т-ВО'!$AU$158="",1,0)</f>
        <v>0</v>
      </c>
    </row>
    <row r="321" spans="1:1">
      <c r="A321" s="642">
        <f>IF('Форма 3.2 | Т-ВО'!$AW$158="",1,0)</f>
        <v>0</v>
      </c>
    </row>
    <row r="322" spans="1:1">
      <c r="A322" s="642">
        <f>IF('Форма 3.2 | Т-ВО'!$AT$174="",1,0)</f>
        <v>0</v>
      </c>
    </row>
    <row r="323" spans="1:1">
      <c r="A323" s="642">
        <f>IF('Форма 3.2 | Т-ВО'!$AV$174="",1,0)</f>
        <v>0</v>
      </c>
    </row>
    <row r="324" spans="1:1">
      <c r="A324" s="642">
        <f>IF('Форма 3.2 | Т-ВО'!$AQ$174="",1,0)</f>
        <v>0</v>
      </c>
    </row>
    <row r="325" spans="1:1">
      <c r="A325" s="642">
        <f>IF('Форма 3.2 | Т-ВО'!$AU$174="",1,0)</f>
        <v>0</v>
      </c>
    </row>
    <row r="326" spans="1:1">
      <c r="A326" s="642">
        <f>IF('Форма 3.2 | Т-ВО'!$AW$174="",1,0)</f>
        <v>0</v>
      </c>
    </row>
    <row r="327" spans="1:1">
      <c r="A327" s="642">
        <f>IF('Форма 3.2 | Т-ВО'!$AT$23="",1,0)</f>
        <v>0</v>
      </c>
    </row>
    <row r="328" spans="1:1">
      <c r="A328" s="642">
        <f>IF('Форма 3.2 | Т-ВО'!$AV$23="",1,0)</f>
        <v>0</v>
      </c>
    </row>
    <row r="329" spans="1:1">
      <c r="A329" s="642">
        <f>IF('Форма 3.2 | Т-ВО'!$AQ$23="",1,0)</f>
        <v>0</v>
      </c>
    </row>
    <row r="330" spans="1:1">
      <c r="A330" s="642">
        <f>IF('Форма 3.2 | Т-ВО'!$AU$23="",1,0)</f>
        <v>0</v>
      </c>
    </row>
    <row r="331" spans="1:1">
      <c r="A331" s="642">
        <f>IF('Форма 3.2 | Т-ВО'!$AW$23="",1,0)</f>
        <v>0</v>
      </c>
    </row>
    <row r="332" spans="1:1">
      <c r="A332" s="642">
        <f>IF('Форма 3.2 | Т-ВО'!$AT$40="",1,0)</f>
        <v>0</v>
      </c>
    </row>
    <row r="333" spans="1:1">
      <c r="A333" s="642">
        <f>IF('Форма 3.2 | Т-ВО'!$AV$40="",1,0)</f>
        <v>0</v>
      </c>
    </row>
    <row r="334" spans="1:1">
      <c r="A334" s="642">
        <f>IF('Форма 3.2 | Т-ВО'!$AQ$40="",1,0)</f>
        <v>0</v>
      </c>
    </row>
    <row r="335" spans="1:1">
      <c r="A335" s="642">
        <f>IF('Форма 3.2 | Т-ВО'!$AU$40="",1,0)</f>
        <v>0</v>
      </c>
    </row>
    <row r="336" spans="1:1">
      <c r="A336" s="642">
        <f>IF('Форма 3.2 | Т-ВО'!$AW$40="",1,0)</f>
        <v>0</v>
      </c>
    </row>
    <row r="337" spans="1:1">
      <c r="A337" s="642">
        <f>IF('Форма 3.2 | Т-ВО'!$AT$57="",1,0)</f>
        <v>0</v>
      </c>
    </row>
    <row r="338" spans="1:1">
      <c r="A338" s="642">
        <f>IF('Форма 3.2 | Т-ВО'!$AV$57="",1,0)</f>
        <v>0</v>
      </c>
    </row>
    <row r="339" spans="1:1">
      <c r="A339" s="642">
        <f>IF('Форма 3.2 | Т-ВО'!$AQ$57="",1,0)</f>
        <v>0</v>
      </c>
    </row>
    <row r="340" spans="1:1">
      <c r="A340" s="642">
        <f>IF('Форма 3.2 | Т-ВО'!$AU$57="",1,0)</f>
        <v>0</v>
      </c>
    </row>
    <row r="341" spans="1:1">
      <c r="A341" s="642">
        <f>IF('Форма 3.2 | Т-ВО'!$AW$57="",1,0)</f>
        <v>0</v>
      </c>
    </row>
    <row r="342" spans="1:1">
      <c r="A342" s="642">
        <f>IF('Форма 3.2 | Т-ВО'!$AT$74="",1,0)</f>
        <v>0</v>
      </c>
    </row>
    <row r="343" spans="1:1">
      <c r="A343" s="642">
        <f>IF('Форма 3.2 | Т-ВО'!$AV$74="",1,0)</f>
        <v>0</v>
      </c>
    </row>
    <row r="344" spans="1:1">
      <c r="A344" s="642">
        <f>IF('Форма 3.2 | Т-ВО'!$AQ$74="",1,0)</f>
        <v>0</v>
      </c>
    </row>
    <row r="345" spans="1:1">
      <c r="A345" s="642">
        <f>IF('Форма 3.2 | Т-ВО'!$AU$74="",1,0)</f>
        <v>0</v>
      </c>
    </row>
    <row r="346" spans="1:1">
      <c r="A346" s="642">
        <f>IF('Форма 3.2 | Т-ВО'!$AW$74="",1,0)</f>
        <v>0</v>
      </c>
    </row>
    <row r="347" spans="1:1">
      <c r="A347" s="642">
        <f>IF('Форма 3.2 | Т-ВО'!$BA$108="",1,0)</f>
        <v>0</v>
      </c>
    </row>
    <row r="348" spans="1:1">
      <c r="A348" s="642">
        <f>IF('Форма 3.2 | Т-ВО'!$BC$108="",1,0)</f>
        <v>0</v>
      </c>
    </row>
    <row r="349" spans="1:1">
      <c r="A349" s="642">
        <f>IF('Форма 3.2 | Т-ВО'!$AX$108="",1,0)</f>
        <v>0</v>
      </c>
    </row>
    <row r="350" spans="1:1">
      <c r="A350" s="642">
        <f>IF('Форма 3.2 | Т-ВО'!$BB$108="",1,0)</f>
        <v>0</v>
      </c>
    </row>
    <row r="351" spans="1:1">
      <c r="A351" s="642">
        <f>IF('Форма 3.2 | Т-ВО'!$BD$108="",1,0)</f>
        <v>0</v>
      </c>
    </row>
    <row r="352" spans="1:1">
      <c r="A352" s="642">
        <f>IF('Форма 3.2 | Т-ВО'!$BA$124="",1,0)</f>
        <v>0</v>
      </c>
    </row>
    <row r="353" spans="1:1">
      <c r="A353" s="642">
        <f>IF('Форма 3.2 | Т-ВО'!$BC$124="",1,0)</f>
        <v>0</v>
      </c>
    </row>
    <row r="354" spans="1:1">
      <c r="A354" s="642">
        <f>IF('Форма 3.2 | Т-ВО'!$AX$124="",1,0)</f>
        <v>0</v>
      </c>
    </row>
    <row r="355" spans="1:1">
      <c r="A355" s="642">
        <f>IF('Форма 3.2 | Т-ВО'!$BB$124="",1,0)</f>
        <v>0</v>
      </c>
    </row>
    <row r="356" spans="1:1">
      <c r="A356" s="642">
        <f>IF('Форма 3.2 | Т-ВО'!$BD$124="",1,0)</f>
        <v>0</v>
      </c>
    </row>
    <row r="357" spans="1:1">
      <c r="A357" s="642">
        <f>IF('Форма 3.2 | Т-ВО'!$BA$141="",1,0)</f>
        <v>0</v>
      </c>
    </row>
    <row r="358" spans="1:1">
      <c r="A358" s="642">
        <f>IF('Форма 3.2 | Т-ВО'!$BC$141="",1,0)</f>
        <v>0</v>
      </c>
    </row>
    <row r="359" spans="1:1">
      <c r="A359" s="642">
        <f>IF('Форма 3.2 | Т-ВО'!$AX$141="",1,0)</f>
        <v>0</v>
      </c>
    </row>
    <row r="360" spans="1:1">
      <c r="A360" s="642">
        <f>IF('Форма 3.2 | Т-ВО'!$BB$141="",1,0)</f>
        <v>0</v>
      </c>
    </row>
    <row r="361" spans="1:1">
      <c r="A361" s="642">
        <f>IF('Форма 3.2 | Т-ВО'!$BD$141="",1,0)</f>
        <v>0</v>
      </c>
    </row>
    <row r="362" spans="1:1">
      <c r="A362" s="642">
        <f>IF('Форма 3.2 | Т-ВО'!$BA$158="",1,0)</f>
        <v>0</v>
      </c>
    </row>
    <row r="363" spans="1:1">
      <c r="A363" s="642">
        <f>IF('Форма 3.2 | Т-ВО'!$BC$158="",1,0)</f>
        <v>0</v>
      </c>
    </row>
    <row r="364" spans="1:1">
      <c r="A364" s="642">
        <f>IF('Форма 3.2 | Т-ВО'!$AX$158="",1,0)</f>
        <v>0</v>
      </c>
    </row>
    <row r="365" spans="1:1">
      <c r="A365" s="642">
        <f>IF('Форма 3.2 | Т-ВО'!$BB$158="",1,0)</f>
        <v>0</v>
      </c>
    </row>
    <row r="366" spans="1:1">
      <c r="A366" s="642">
        <f>IF('Форма 3.2 | Т-ВО'!$BD$158="",1,0)</f>
        <v>0</v>
      </c>
    </row>
    <row r="367" spans="1:1">
      <c r="A367" s="642">
        <f>IF('Форма 3.2 | Т-ВО'!$BA$174="",1,0)</f>
        <v>0</v>
      </c>
    </row>
    <row r="368" spans="1:1">
      <c r="A368" s="642">
        <f>IF('Форма 3.2 | Т-ВО'!$BC$174="",1,0)</f>
        <v>0</v>
      </c>
    </row>
    <row r="369" spans="1:1">
      <c r="A369" s="642">
        <f>IF('Форма 3.2 | Т-ВО'!$AX$174="",1,0)</f>
        <v>0</v>
      </c>
    </row>
    <row r="370" spans="1:1">
      <c r="A370" s="642">
        <f>IF('Форма 3.2 | Т-ВО'!$BB$174="",1,0)</f>
        <v>0</v>
      </c>
    </row>
    <row r="371" spans="1:1">
      <c r="A371" s="642">
        <f>IF('Форма 3.2 | Т-ВО'!$BD$174="",1,0)</f>
        <v>0</v>
      </c>
    </row>
    <row r="372" spans="1:1">
      <c r="A372" s="642">
        <f>IF('Форма 3.2 | Т-ВО'!$BA$23="",1,0)</f>
        <v>0</v>
      </c>
    </row>
    <row r="373" spans="1:1">
      <c r="A373" s="642">
        <f>IF('Форма 3.2 | Т-ВО'!$BC$23="",1,0)</f>
        <v>0</v>
      </c>
    </row>
    <row r="374" spans="1:1">
      <c r="A374" s="642">
        <f>IF('Форма 3.2 | Т-ВО'!$AX$23="",1,0)</f>
        <v>0</v>
      </c>
    </row>
    <row r="375" spans="1:1">
      <c r="A375" s="642">
        <f>IF('Форма 3.2 | Т-ВО'!$BB$23="",1,0)</f>
        <v>0</v>
      </c>
    </row>
    <row r="376" spans="1:1">
      <c r="A376" s="642">
        <f>IF('Форма 3.2 | Т-ВО'!$BD$23="",1,0)</f>
        <v>0</v>
      </c>
    </row>
    <row r="377" spans="1:1">
      <c r="A377" s="642">
        <f>IF('Форма 3.2 | Т-ВО'!$BA$40="",1,0)</f>
        <v>0</v>
      </c>
    </row>
    <row r="378" spans="1:1">
      <c r="A378" s="642">
        <f>IF('Форма 3.2 | Т-ВО'!$BC$40="",1,0)</f>
        <v>0</v>
      </c>
    </row>
    <row r="379" spans="1:1">
      <c r="A379" s="642">
        <f>IF('Форма 3.2 | Т-ВО'!$AX$40="",1,0)</f>
        <v>0</v>
      </c>
    </row>
    <row r="380" spans="1:1">
      <c r="A380" s="642">
        <f>IF('Форма 3.2 | Т-ВО'!$BB$40="",1,0)</f>
        <v>0</v>
      </c>
    </row>
    <row r="381" spans="1:1">
      <c r="A381" s="642">
        <f>IF('Форма 3.2 | Т-ВО'!$BD$40="",1,0)</f>
        <v>0</v>
      </c>
    </row>
    <row r="382" spans="1:1">
      <c r="A382" s="642">
        <f>IF('Форма 3.2 | Т-ВО'!$BA$57="",1,0)</f>
        <v>0</v>
      </c>
    </row>
    <row r="383" spans="1:1">
      <c r="A383" s="642">
        <f>IF('Форма 3.2 | Т-ВО'!$BC$57="",1,0)</f>
        <v>0</v>
      </c>
    </row>
    <row r="384" spans="1:1">
      <c r="A384" s="642">
        <f>IF('Форма 3.2 | Т-ВО'!$AX$57="",1,0)</f>
        <v>0</v>
      </c>
    </row>
    <row r="385" spans="1:1">
      <c r="A385" s="642">
        <f>IF('Форма 3.2 | Т-ВО'!$BB$57="",1,0)</f>
        <v>0</v>
      </c>
    </row>
    <row r="386" spans="1:1">
      <c r="A386" s="642">
        <f>IF('Форма 3.2 | Т-ВО'!$BD$57="",1,0)</f>
        <v>0</v>
      </c>
    </row>
    <row r="387" spans="1:1">
      <c r="A387" s="642">
        <f>IF('Форма 3.2 | Т-ВО'!$BA$74="",1,0)</f>
        <v>0</v>
      </c>
    </row>
    <row r="388" spans="1:1">
      <c r="A388" s="642">
        <f>IF('Форма 3.2 | Т-ВО'!$BC$74="",1,0)</f>
        <v>0</v>
      </c>
    </row>
    <row r="389" spans="1:1">
      <c r="A389" s="642">
        <f>IF('Форма 3.2 | Т-ВО'!$AX$74="",1,0)</f>
        <v>0</v>
      </c>
    </row>
    <row r="390" spans="1:1">
      <c r="A390" s="642">
        <f>IF('Форма 3.2 | Т-ВО'!$BB$74="",1,0)</f>
        <v>0</v>
      </c>
    </row>
    <row r="391" spans="1:1">
      <c r="A391" s="642">
        <f>IF('Форма 3.2 | Т-ВО'!$BD$74="",1,0)</f>
        <v>0</v>
      </c>
    </row>
    <row r="392" spans="1:1">
      <c r="A392" s="642">
        <f>IF('Форма 3.2 | Т-ВО'!$BA$91="",1,0)</f>
        <v>0</v>
      </c>
    </row>
    <row r="393" spans="1:1">
      <c r="A393" s="642">
        <f>IF('Форма 3.2 | Т-ВО'!$BC$91="",1,0)</f>
        <v>0</v>
      </c>
    </row>
    <row r="394" spans="1:1">
      <c r="A394" s="642">
        <f>IF('Форма 3.2 | Т-ВО'!$AX$91="",1,0)</f>
        <v>0</v>
      </c>
    </row>
    <row r="395" spans="1:1">
      <c r="A395" s="642">
        <f>IF('Форма 3.2 | Т-ВО'!$BB$91="",1,0)</f>
        <v>0</v>
      </c>
    </row>
    <row r="396" spans="1:1">
      <c r="A396" s="642">
        <f>IF('Форма 3.2 | Т-ВО'!$BD$91="",1,0)</f>
        <v>0</v>
      </c>
    </row>
    <row r="397" spans="1:1">
      <c r="A397" s="642">
        <f>IF('Форма 3.2 | Т-ВО'!$BH$124="",1,0)</f>
        <v>0</v>
      </c>
    </row>
    <row r="398" spans="1:1">
      <c r="A398" s="642">
        <f>IF('Форма 3.2 | Т-ВО'!$BJ$124="",1,0)</f>
        <v>0</v>
      </c>
    </row>
    <row r="399" spans="1:1">
      <c r="A399" s="642">
        <f>IF('Форма 3.2 | Т-ВО'!$BE$124="",1,0)</f>
        <v>0</v>
      </c>
    </row>
    <row r="400" spans="1:1">
      <c r="A400" s="642">
        <f>IF('Форма 3.2 | Т-ВО'!$BI$124="",1,0)</f>
        <v>0</v>
      </c>
    </row>
    <row r="401" spans="1:1">
      <c r="A401" s="642">
        <f>IF('Форма 3.2 | Т-ВО'!$BK$124="",1,0)</f>
        <v>0</v>
      </c>
    </row>
    <row r="402" spans="1:1">
      <c r="A402" s="642">
        <f>IF('Форма 3.2 | Т-ВО'!$BH$141="",1,0)</f>
        <v>0</v>
      </c>
    </row>
    <row r="403" spans="1:1">
      <c r="A403" s="642">
        <f>IF('Форма 3.2 | Т-ВО'!$BJ$141="",1,0)</f>
        <v>0</v>
      </c>
    </row>
    <row r="404" spans="1:1">
      <c r="A404" s="642">
        <f>IF('Форма 3.2 | Т-ВО'!$BE$141="",1,0)</f>
        <v>0</v>
      </c>
    </row>
    <row r="405" spans="1:1">
      <c r="A405" s="642">
        <f>IF('Форма 3.2 | Т-ВО'!$BI$141="",1,0)</f>
        <v>0</v>
      </c>
    </row>
    <row r="406" spans="1:1">
      <c r="A406" s="642">
        <f>IF('Форма 3.2 | Т-ВО'!$BK$141="",1,0)</f>
        <v>0</v>
      </c>
    </row>
    <row r="407" spans="1:1">
      <c r="A407" s="642">
        <f>IF('Форма 3.2 | Т-ВО'!$BH$158="",1,0)</f>
        <v>0</v>
      </c>
    </row>
    <row r="408" spans="1:1">
      <c r="A408" s="642">
        <f>IF('Форма 3.2 | Т-ВО'!$BJ$158="",1,0)</f>
        <v>0</v>
      </c>
    </row>
    <row r="409" spans="1:1">
      <c r="A409" s="642">
        <f>IF('Форма 3.2 | Т-ВО'!$BE$158="",1,0)</f>
        <v>0</v>
      </c>
    </row>
    <row r="410" spans="1:1">
      <c r="A410" s="642">
        <f>IF('Форма 3.2 | Т-ВО'!$BI$158="",1,0)</f>
        <v>0</v>
      </c>
    </row>
    <row r="411" spans="1:1">
      <c r="A411" s="642">
        <f>IF('Форма 3.2 | Т-ВО'!$BK$158="",1,0)</f>
        <v>0</v>
      </c>
    </row>
    <row r="412" spans="1:1">
      <c r="A412" s="642">
        <f>IF('Форма 3.2 | Т-ВО'!$BH$174="",1,0)</f>
        <v>0</v>
      </c>
    </row>
    <row r="413" spans="1:1">
      <c r="A413" s="642">
        <f>IF('Форма 3.2 | Т-ВО'!$BJ$174="",1,0)</f>
        <v>0</v>
      </c>
    </row>
    <row r="414" spans="1:1">
      <c r="A414" s="642">
        <f>IF('Форма 3.2 | Т-ВО'!$BE$174="",1,0)</f>
        <v>0</v>
      </c>
    </row>
    <row r="415" spans="1:1">
      <c r="A415" s="642">
        <f>IF('Форма 3.2 | Т-ВО'!$BI$174="",1,0)</f>
        <v>0</v>
      </c>
    </row>
    <row r="416" spans="1:1">
      <c r="A416" s="642">
        <f>IF('Форма 3.2 | Т-ВО'!$BK$174="",1,0)</f>
        <v>0</v>
      </c>
    </row>
    <row r="417" spans="1:1">
      <c r="A417" s="642">
        <f>IF('Форма 3.2 | Т-ВО'!$BH$23="",1,0)</f>
        <v>0</v>
      </c>
    </row>
    <row r="418" spans="1:1">
      <c r="A418" s="642">
        <f>IF('Форма 3.2 | Т-ВО'!$BJ$23="",1,0)</f>
        <v>0</v>
      </c>
    </row>
    <row r="419" spans="1:1">
      <c r="A419" s="642">
        <f>IF('Форма 3.2 | Т-ВО'!$BE$23="",1,0)</f>
        <v>0</v>
      </c>
    </row>
    <row r="420" spans="1:1">
      <c r="A420" s="642">
        <f>IF('Форма 3.2 | Т-ВО'!$BI$23="",1,0)</f>
        <v>0</v>
      </c>
    </row>
    <row r="421" spans="1:1">
      <c r="A421" s="642">
        <f>IF('Форма 3.2 | Т-ВО'!$BK$23="",1,0)</f>
        <v>0</v>
      </c>
    </row>
    <row r="422" spans="1:1">
      <c r="A422" s="642">
        <f>IF('Форма 3.2 | Т-ВО'!$BH$40="",1,0)</f>
        <v>0</v>
      </c>
    </row>
    <row r="423" spans="1:1">
      <c r="A423" s="642">
        <f>IF('Форма 3.2 | Т-ВО'!$BJ$40="",1,0)</f>
        <v>0</v>
      </c>
    </row>
    <row r="424" spans="1:1">
      <c r="A424" s="642">
        <f>IF('Форма 3.2 | Т-ВО'!$BE$40="",1,0)</f>
        <v>0</v>
      </c>
    </row>
    <row r="425" spans="1:1">
      <c r="A425" s="642">
        <f>IF('Форма 3.2 | Т-ВО'!$BI$40="",1,0)</f>
        <v>0</v>
      </c>
    </row>
    <row r="426" spans="1:1">
      <c r="A426" s="642">
        <f>IF('Форма 3.2 | Т-ВО'!$BK$40="",1,0)</f>
        <v>0</v>
      </c>
    </row>
    <row r="427" spans="1:1">
      <c r="A427" s="642">
        <f>IF('Форма 3.2 | Т-ВО'!$BH$57="",1,0)</f>
        <v>0</v>
      </c>
    </row>
    <row r="428" spans="1:1">
      <c r="A428" s="642">
        <f>IF('Форма 3.2 | Т-ВО'!$BJ$57="",1,0)</f>
        <v>0</v>
      </c>
    </row>
    <row r="429" spans="1:1">
      <c r="A429" s="642">
        <f>IF('Форма 3.2 | Т-ВО'!$BE$57="",1,0)</f>
        <v>0</v>
      </c>
    </row>
    <row r="430" spans="1:1">
      <c r="A430" s="642">
        <f>IF('Форма 3.2 | Т-ВО'!$BI$57="",1,0)</f>
        <v>0</v>
      </c>
    </row>
    <row r="431" spans="1:1">
      <c r="A431" s="642">
        <f>IF('Форма 3.2 | Т-ВО'!$BK$57="",1,0)</f>
        <v>0</v>
      </c>
    </row>
    <row r="432" spans="1:1">
      <c r="A432" s="642">
        <f>IF('Форма 3.2 | Т-ВО'!$BH$74="",1,0)</f>
        <v>0</v>
      </c>
    </row>
    <row r="433" spans="1:1">
      <c r="A433" s="642">
        <f>IF('Форма 3.2 | Т-ВО'!$BJ$74="",1,0)</f>
        <v>0</v>
      </c>
    </row>
    <row r="434" spans="1:1">
      <c r="A434" s="642">
        <f>IF('Форма 3.2 | Т-ВО'!$BE$74="",1,0)</f>
        <v>0</v>
      </c>
    </row>
    <row r="435" spans="1:1">
      <c r="A435" s="642">
        <f>IF('Форма 3.2 | Т-ВО'!$BI$74="",1,0)</f>
        <v>0</v>
      </c>
    </row>
    <row r="436" spans="1:1">
      <c r="A436" s="642">
        <f>IF('Форма 3.2 | Т-ВО'!$BK$74="",1,0)</f>
        <v>0</v>
      </c>
    </row>
    <row r="437" spans="1:1">
      <c r="A437" s="642">
        <f>IF('Форма 3.2 | Т-ВО'!$BH$91="",1,0)</f>
        <v>0</v>
      </c>
    </row>
    <row r="438" spans="1:1">
      <c r="A438" s="642">
        <f>IF('Форма 3.2 | Т-ВО'!$BJ$91="",1,0)</f>
        <v>0</v>
      </c>
    </row>
    <row r="439" spans="1:1">
      <c r="A439" s="642">
        <f>IF('Форма 3.2 | Т-ВО'!$BE$91="",1,0)</f>
        <v>0</v>
      </c>
    </row>
    <row r="440" spans="1:1">
      <c r="A440" s="642">
        <f>IF('Форма 3.2 | Т-ВО'!$BI$91="",1,0)</f>
        <v>0</v>
      </c>
    </row>
    <row r="441" spans="1:1">
      <c r="A441" s="642">
        <f>IF('Форма 3.2 | Т-ВО'!$BK$91="",1,0)</f>
        <v>0</v>
      </c>
    </row>
    <row r="442" spans="1:1">
      <c r="A442" s="642">
        <f>IF('Форма 3.2 | Т-ВО'!$BH$108="",1,0)</f>
        <v>0</v>
      </c>
    </row>
    <row r="443" spans="1:1">
      <c r="A443" s="642">
        <f>IF('Форма 3.2 | Т-ВО'!$BJ$108="",1,0)</f>
        <v>0</v>
      </c>
    </row>
    <row r="444" spans="1:1">
      <c r="A444" s="642">
        <f>IF('Форма 3.2 | Т-ВО'!$BE$108="",1,0)</f>
        <v>0</v>
      </c>
    </row>
    <row r="445" spans="1:1">
      <c r="A445" s="642">
        <f>IF('Форма 3.2 | Т-ВО'!$BI$108="",1,0)</f>
        <v>0</v>
      </c>
    </row>
    <row r="446" spans="1:1">
      <c r="A446" s="642">
        <f>IF('Форма 3.2 | Т-ВО'!$BK$108="",1,0)</f>
        <v>0</v>
      </c>
    </row>
    <row r="447" spans="1:1">
      <c r="A447" s="642">
        <f>IF('Форма 3.2 | Т-ВО'!$BO$141="",1,0)</f>
        <v>0</v>
      </c>
    </row>
    <row r="448" spans="1:1">
      <c r="A448" s="642">
        <f>IF('Форма 3.2 | Т-ВО'!$BQ$141="",1,0)</f>
        <v>0</v>
      </c>
    </row>
    <row r="449" spans="1:1">
      <c r="A449" s="642">
        <f>IF('Форма 3.2 | Т-ВО'!$BL$141="",1,0)</f>
        <v>0</v>
      </c>
    </row>
    <row r="450" spans="1:1">
      <c r="A450" s="642">
        <f>IF('Форма 3.2 | Т-ВО'!$BP$141="",1,0)</f>
        <v>0</v>
      </c>
    </row>
    <row r="451" spans="1:1">
      <c r="A451" s="642">
        <f>IF('Форма 3.2 | Т-ВО'!$BR$141="",1,0)</f>
        <v>0</v>
      </c>
    </row>
    <row r="452" spans="1:1">
      <c r="A452" s="642">
        <f>IF('Форма 3.2 | Т-ВО'!$BO$158="",1,0)</f>
        <v>0</v>
      </c>
    </row>
    <row r="453" spans="1:1">
      <c r="A453" s="642">
        <f>IF('Форма 3.2 | Т-ВО'!$BQ$158="",1,0)</f>
        <v>0</v>
      </c>
    </row>
    <row r="454" spans="1:1">
      <c r="A454" s="642">
        <f>IF('Форма 3.2 | Т-ВО'!$BL$158="",1,0)</f>
        <v>0</v>
      </c>
    </row>
    <row r="455" spans="1:1">
      <c r="A455" s="642">
        <f>IF('Форма 3.2 | Т-ВО'!$BP$158="",1,0)</f>
        <v>0</v>
      </c>
    </row>
    <row r="456" spans="1:1">
      <c r="A456" s="642">
        <f>IF('Форма 3.2 | Т-ВО'!$BR$158="",1,0)</f>
        <v>0</v>
      </c>
    </row>
    <row r="457" spans="1:1">
      <c r="A457" s="642">
        <f>IF('Форма 3.2 | Т-ВО'!$BO$174="",1,0)</f>
        <v>0</v>
      </c>
    </row>
    <row r="458" spans="1:1">
      <c r="A458" s="642">
        <f>IF('Форма 3.2 | Т-ВО'!$BQ$174="",1,0)</f>
        <v>0</v>
      </c>
    </row>
    <row r="459" spans="1:1">
      <c r="A459" s="642">
        <f>IF('Форма 3.2 | Т-ВО'!$BL$174="",1,0)</f>
        <v>0</v>
      </c>
    </row>
    <row r="460" spans="1:1">
      <c r="A460" s="642">
        <f>IF('Форма 3.2 | Т-ВО'!$BP$174="",1,0)</f>
        <v>0</v>
      </c>
    </row>
    <row r="461" spans="1:1">
      <c r="A461" s="642">
        <f>IF('Форма 3.2 | Т-ВО'!$BR$174="",1,0)</f>
        <v>0</v>
      </c>
    </row>
    <row r="462" spans="1:1">
      <c r="A462" s="642">
        <f>IF('Форма 3.2 | Т-ВО'!$BO$23="",1,0)</f>
        <v>0</v>
      </c>
    </row>
    <row r="463" spans="1:1">
      <c r="A463" s="642">
        <f>IF('Форма 3.2 | Т-ВО'!$BQ$23="",1,0)</f>
        <v>0</v>
      </c>
    </row>
    <row r="464" spans="1:1">
      <c r="A464" s="642">
        <f>IF('Форма 3.2 | Т-ВО'!$BL$23="",1,0)</f>
        <v>0</v>
      </c>
    </row>
    <row r="465" spans="1:1">
      <c r="A465" s="642">
        <f>IF('Форма 3.2 | Т-ВО'!$BP$23="",1,0)</f>
        <v>0</v>
      </c>
    </row>
    <row r="466" spans="1:1">
      <c r="A466" s="642">
        <f>IF('Форма 3.2 | Т-ВО'!$BR$23="",1,0)</f>
        <v>0</v>
      </c>
    </row>
    <row r="467" spans="1:1">
      <c r="A467" s="642">
        <f>IF('Форма 3.2 | Т-ВО'!$BO$40="",1,0)</f>
        <v>0</v>
      </c>
    </row>
    <row r="468" spans="1:1">
      <c r="A468" s="642">
        <f>IF('Форма 3.2 | Т-ВО'!$BQ$40="",1,0)</f>
        <v>0</v>
      </c>
    </row>
    <row r="469" spans="1:1">
      <c r="A469" s="642">
        <f>IF('Форма 3.2 | Т-ВО'!$BL$40="",1,0)</f>
        <v>0</v>
      </c>
    </row>
    <row r="470" spans="1:1">
      <c r="A470" s="642">
        <f>IF('Форма 3.2 | Т-ВО'!$BP$40="",1,0)</f>
        <v>0</v>
      </c>
    </row>
    <row r="471" spans="1:1">
      <c r="A471" s="642">
        <f>IF('Форма 3.2 | Т-ВО'!$BR$40="",1,0)</f>
        <v>0</v>
      </c>
    </row>
    <row r="472" spans="1:1">
      <c r="A472" s="642">
        <f>IF('Форма 3.2 | Т-ВО'!$BO$57="",1,0)</f>
        <v>0</v>
      </c>
    </row>
    <row r="473" spans="1:1">
      <c r="A473" s="642">
        <f>IF('Форма 3.2 | Т-ВО'!$BQ$57="",1,0)</f>
        <v>0</v>
      </c>
    </row>
    <row r="474" spans="1:1">
      <c r="A474" s="642">
        <f>IF('Форма 3.2 | Т-ВО'!$BL$57="",1,0)</f>
        <v>0</v>
      </c>
    </row>
    <row r="475" spans="1:1">
      <c r="A475" s="642">
        <f>IF('Форма 3.2 | Т-ВО'!$BP$57="",1,0)</f>
        <v>0</v>
      </c>
    </row>
    <row r="476" spans="1:1">
      <c r="A476" s="642">
        <f>IF('Форма 3.2 | Т-ВО'!$BR$57="",1,0)</f>
        <v>0</v>
      </c>
    </row>
    <row r="477" spans="1:1">
      <c r="A477" s="642">
        <f>IF('Форма 3.2 | Т-ВО'!$BO$74="",1,0)</f>
        <v>0</v>
      </c>
    </row>
    <row r="478" spans="1:1">
      <c r="A478" s="642">
        <f>IF('Форма 3.2 | Т-ВО'!$BQ$74="",1,0)</f>
        <v>0</v>
      </c>
    </row>
    <row r="479" spans="1:1">
      <c r="A479" s="642">
        <f>IF('Форма 3.2 | Т-ВО'!$BL$74="",1,0)</f>
        <v>0</v>
      </c>
    </row>
    <row r="480" spans="1:1">
      <c r="A480" s="642">
        <f>IF('Форма 3.2 | Т-ВО'!$BP$74="",1,0)</f>
        <v>0</v>
      </c>
    </row>
    <row r="481" spans="1:1">
      <c r="A481" s="642">
        <f>IF('Форма 3.2 | Т-ВО'!$BR$74="",1,0)</f>
        <v>0</v>
      </c>
    </row>
    <row r="482" spans="1:1">
      <c r="A482" s="642">
        <f>IF('Форма 3.2 | Т-ВО'!$BO$91="",1,0)</f>
        <v>0</v>
      </c>
    </row>
    <row r="483" spans="1:1">
      <c r="A483" s="642">
        <f>IF('Форма 3.2 | Т-ВО'!$BQ$91="",1,0)</f>
        <v>0</v>
      </c>
    </row>
    <row r="484" spans="1:1">
      <c r="A484" s="642">
        <f>IF('Форма 3.2 | Т-ВО'!$BL$91="",1,0)</f>
        <v>0</v>
      </c>
    </row>
    <row r="485" spans="1:1">
      <c r="A485" s="642">
        <f>IF('Форма 3.2 | Т-ВО'!$BP$91="",1,0)</f>
        <v>0</v>
      </c>
    </row>
    <row r="486" spans="1:1">
      <c r="A486" s="642">
        <f>IF('Форма 3.2 | Т-ВО'!$BR$91="",1,0)</f>
        <v>0</v>
      </c>
    </row>
    <row r="487" spans="1:1">
      <c r="A487" s="642">
        <f>IF('Форма 3.2 | Т-ВО'!$BO$108="",1,0)</f>
        <v>0</v>
      </c>
    </row>
    <row r="488" spans="1:1">
      <c r="A488" s="642">
        <f>IF('Форма 3.2 | Т-ВО'!$BQ$108="",1,0)</f>
        <v>0</v>
      </c>
    </row>
    <row r="489" spans="1:1">
      <c r="A489" s="642">
        <f>IF('Форма 3.2 | Т-ВО'!$BL$108="",1,0)</f>
        <v>0</v>
      </c>
    </row>
    <row r="490" spans="1:1">
      <c r="A490" s="642">
        <f>IF('Форма 3.2 | Т-ВО'!$BP$108="",1,0)</f>
        <v>0</v>
      </c>
    </row>
    <row r="491" spans="1:1">
      <c r="A491" s="642">
        <f>IF('Форма 3.2 | Т-ВО'!$BR$108="",1,0)</f>
        <v>0</v>
      </c>
    </row>
    <row r="492" spans="1:1">
      <c r="A492" s="642">
        <f>IF('Форма 3.2 | Т-ВО'!$BO$124="",1,0)</f>
        <v>0</v>
      </c>
    </row>
    <row r="493" spans="1:1">
      <c r="A493" s="642">
        <f>IF('Форма 3.2 | Т-ВО'!$BQ$124="",1,0)</f>
        <v>0</v>
      </c>
    </row>
    <row r="494" spans="1:1">
      <c r="A494" s="642">
        <f>IF('Форма 3.2 | Т-ВО'!$BL$124="",1,0)</f>
        <v>0</v>
      </c>
    </row>
    <row r="495" spans="1:1">
      <c r="A495" s="642">
        <f>IF('Форма 3.2 | Т-ВО'!$BP$124="",1,0)</f>
        <v>0</v>
      </c>
    </row>
    <row r="496" spans="1:1">
      <c r="A496" s="642">
        <f>IF('Форма 3.2 | Т-ВО'!$BR$124="",1,0)</f>
        <v>0</v>
      </c>
    </row>
    <row r="497" spans="1:1">
      <c r="A497" s="642">
        <f>IF('Форма 3.2 | Т-ВО'!$BV$158="",1,0)</f>
        <v>0</v>
      </c>
    </row>
    <row r="498" spans="1:1">
      <c r="A498" s="642">
        <f>IF('Форма 3.2 | Т-ВО'!$BX$158="",1,0)</f>
        <v>0</v>
      </c>
    </row>
    <row r="499" spans="1:1">
      <c r="A499" s="642">
        <f>IF('Форма 3.2 | Т-ВО'!$BS$158="",1,0)</f>
        <v>0</v>
      </c>
    </row>
    <row r="500" spans="1:1">
      <c r="A500" s="642">
        <f>IF('Форма 3.2 | Т-ВО'!$BW$158="",1,0)</f>
        <v>0</v>
      </c>
    </row>
    <row r="501" spans="1:1">
      <c r="A501" s="642">
        <f>IF('Форма 3.2 | Т-ВО'!$BY$158="",1,0)</f>
        <v>0</v>
      </c>
    </row>
    <row r="502" spans="1:1">
      <c r="A502" s="642">
        <f>IF('Форма 3.2 | Т-ВО'!$BV$174="",1,0)</f>
        <v>0</v>
      </c>
    </row>
    <row r="503" spans="1:1">
      <c r="A503" s="642">
        <f>IF('Форма 3.2 | Т-ВО'!$BX$174="",1,0)</f>
        <v>0</v>
      </c>
    </row>
    <row r="504" spans="1:1">
      <c r="A504" s="642">
        <f>IF('Форма 3.2 | Т-ВО'!$BS$174="",1,0)</f>
        <v>0</v>
      </c>
    </row>
    <row r="505" spans="1:1">
      <c r="A505" s="642">
        <f>IF('Форма 3.2 | Т-ВО'!$BW$174="",1,0)</f>
        <v>0</v>
      </c>
    </row>
    <row r="506" spans="1:1">
      <c r="A506" s="642">
        <f>IF('Форма 3.2 | Т-ВО'!$BY$174="",1,0)</f>
        <v>0</v>
      </c>
    </row>
    <row r="507" spans="1:1">
      <c r="A507" s="642">
        <f>IF('Форма 3.2 | Т-ВО'!$BV$23="",1,0)</f>
        <v>0</v>
      </c>
    </row>
    <row r="508" spans="1:1">
      <c r="A508" s="642">
        <f>IF('Форма 3.2 | Т-ВО'!$BX$23="",1,0)</f>
        <v>0</v>
      </c>
    </row>
    <row r="509" spans="1:1">
      <c r="A509" s="642">
        <f>IF('Форма 3.2 | Т-ВО'!$BS$23="",1,0)</f>
        <v>0</v>
      </c>
    </row>
    <row r="510" spans="1:1">
      <c r="A510" s="642">
        <f>IF('Форма 3.2 | Т-ВО'!$BW$23="",1,0)</f>
        <v>0</v>
      </c>
    </row>
    <row r="511" spans="1:1">
      <c r="A511" s="642">
        <f>IF('Форма 3.2 | Т-ВО'!$BY$23="",1,0)</f>
        <v>0</v>
      </c>
    </row>
    <row r="512" spans="1:1">
      <c r="A512" s="642">
        <f>IF('Форма 3.2 | Т-ВО'!$BV$40="",1,0)</f>
        <v>0</v>
      </c>
    </row>
    <row r="513" spans="1:1">
      <c r="A513" s="642">
        <f>IF('Форма 3.2 | Т-ВО'!$BX$40="",1,0)</f>
        <v>0</v>
      </c>
    </row>
    <row r="514" spans="1:1">
      <c r="A514" s="642">
        <f>IF('Форма 3.2 | Т-ВО'!$BS$40="",1,0)</f>
        <v>0</v>
      </c>
    </row>
    <row r="515" spans="1:1">
      <c r="A515" s="642">
        <f>IF('Форма 3.2 | Т-ВО'!$BW$40="",1,0)</f>
        <v>0</v>
      </c>
    </row>
    <row r="516" spans="1:1">
      <c r="A516" s="642">
        <f>IF('Форма 3.2 | Т-ВО'!$BY$40="",1,0)</f>
        <v>0</v>
      </c>
    </row>
    <row r="517" spans="1:1">
      <c r="A517" s="642">
        <f>IF('Форма 3.2 | Т-ВО'!$BV$57="",1,0)</f>
        <v>0</v>
      </c>
    </row>
    <row r="518" spans="1:1">
      <c r="A518" s="642">
        <f>IF('Форма 3.2 | Т-ВО'!$BX$57="",1,0)</f>
        <v>0</v>
      </c>
    </row>
    <row r="519" spans="1:1">
      <c r="A519" s="642">
        <f>IF('Форма 3.2 | Т-ВО'!$BS$57="",1,0)</f>
        <v>0</v>
      </c>
    </row>
    <row r="520" spans="1:1">
      <c r="A520" s="642">
        <f>IF('Форма 3.2 | Т-ВО'!$BW$57="",1,0)</f>
        <v>0</v>
      </c>
    </row>
    <row r="521" spans="1:1">
      <c r="A521" s="642">
        <f>IF('Форма 3.2 | Т-ВО'!$BY$57="",1,0)</f>
        <v>0</v>
      </c>
    </row>
    <row r="522" spans="1:1">
      <c r="A522" s="642">
        <f>IF('Форма 3.2 | Т-ВО'!$BV$74="",1,0)</f>
        <v>0</v>
      </c>
    </row>
    <row r="523" spans="1:1">
      <c r="A523" s="642">
        <f>IF('Форма 3.2 | Т-ВО'!$BX$74="",1,0)</f>
        <v>0</v>
      </c>
    </row>
    <row r="524" spans="1:1">
      <c r="A524" s="642">
        <f>IF('Форма 3.2 | Т-ВО'!$BS$74="",1,0)</f>
        <v>0</v>
      </c>
    </row>
    <row r="525" spans="1:1">
      <c r="A525" s="642">
        <f>IF('Форма 3.2 | Т-ВО'!$BW$74="",1,0)</f>
        <v>0</v>
      </c>
    </row>
    <row r="526" spans="1:1">
      <c r="A526" s="642">
        <f>IF('Форма 3.2 | Т-ВО'!$BY$74="",1,0)</f>
        <v>0</v>
      </c>
    </row>
    <row r="527" spans="1:1">
      <c r="A527" s="642">
        <f>IF('Форма 3.2 | Т-ВО'!$BV$91="",1,0)</f>
        <v>0</v>
      </c>
    </row>
    <row r="528" spans="1:1">
      <c r="A528" s="642">
        <f>IF('Форма 3.2 | Т-ВО'!$BX$91="",1,0)</f>
        <v>0</v>
      </c>
    </row>
    <row r="529" spans="1:1">
      <c r="A529" s="642">
        <f>IF('Форма 3.2 | Т-ВО'!$BS$91="",1,0)</f>
        <v>0</v>
      </c>
    </row>
    <row r="530" spans="1:1">
      <c r="A530" s="642">
        <f>IF('Форма 3.2 | Т-ВО'!$BW$91="",1,0)</f>
        <v>0</v>
      </c>
    </row>
    <row r="531" spans="1:1">
      <c r="A531" s="642">
        <f>IF('Форма 3.2 | Т-ВО'!$BY$91="",1,0)</f>
        <v>0</v>
      </c>
    </row>
    <row r="532" spans="1:1">
      <c r="A532" s="642">
        <f>IF('Форма 3.2 | Т-ВО'!$BV$108="",1,0)</f>
        <v>0</v>
      </c>
    </row>
    <row r="533" spans="1:1">
      <c r="A533" s="642">
        <f>IF('Форма 3.2 | Т-ВО'!$BX$108="",1,0)</f>
        <v>0</v>
      </c>
    </row>
    <row r="534" spans="1:1">
      <c r="A534" s="642">
        <f>IF('Форма 3.2 | Т-ВО'!$BS$108="",1,0)</f>
        <v>0</v>
      </c>
    </row>
    <row r="535" spans="1:1">
      <c r="A535" s="642">
        <f>IF('Форма 3.2 | Т-ВО'!$BW$108="",1,0)</f>
        <v>0</v>
      </c>
    </row>
    <row r="536" spans="1:1">
      <c r="A536" s="642">
        <f>IF('Форма 3.2 | Т-ВО'!$BY$108="",1,0)</f>
        <v>0</v>
      </c>
    </row>
    <row r="537" spans="1:1">
      <c r="A537" s="642">
        <f>IF('Форма 3.2 | Т-ВО'!$BV$124="",1,0)</f>
        <v>0</v>
      </c>
    </row>
    <row r="538" spans="1:1">
      <c r="A538" s="642">
        <f>IF('Форма 3.2 | Т-ВО'!$BX$124="",1,0)</f>
        <v>0</v>
      </c>
    </row>
    <row r="539" spans="1:1">
      <c r="A539" s="642">
        <f>IF('Форма 3.2 | Т-ВО'!$BS$124="",1,0)</f>
        <v>0</v>
      </c>
    </row>
    <row r="540" spans="1:1">
      <c r="A540" s="642">
        <f>IF('Форма 3.2 | Т-ВО'!$BW$124="",1,0)</f>
        <v>0</v>
      </c>
    </row>
    <row r="541" spans="1:1">
      <c r="A541" s="642">
        <f>IF('Форма 3.2 | Т-ВО'!$BY$124="",1,0)</f>
        <v>0</v>
      </c>
    </row>
    <row r="542" spans="1:1">
      <c r="A542" s="642">
        <f>IF('Форма 3.2 | Т-ВО'!$BV$141="",1,0)</f>
        <v>0</v>
      </c>
    </row>
    <row r="543" spans="1:1">
      <c r="A543" s="642">
        <f>IF('Форма 3.2 | Т-ВО'!$BX$141="",1,0)</f>
        <v>0</v>
      </c>
    </row>
    <row r="544" spans="1:1">
      <c r="A544" s="642">
        <f>IF('Форма 3.2 | Т-ВО'!$BS$141="",1,0)</f>
        <v>0</v>
      </c>
    </row>
    <row r="545" spans="1:1">
      <c r="A545" s="642">
        <f>IF('Форма 3.2 | Т-ВО'!$BW$141="",1,0)</f>
        <v>0</v>
      </c>
    </row>
    <row r="546" spans="1:1">
      <c r="A546" s="642">
        <f>IF('Форма 3.2 | Т-ВО'!$BY$141="",1,0)</f>
        <v>0</v>
      </c>
    </row>
    <row r="547" spans="1:1">
      <c r="A547" s="642">
        <f>IF('Форма 3.2 | Т-ВО'!$O$26="",1,0)</f>
        <v>0</v>
      </c>
    </row>
    <row r="548" spans="1:1">
      <c r="A548" s="642">
        <f>IF('Форма 3.2 | Т-ВО'!$O$27="",1,0)</f>
        <v>0</v>
      </c>
    </row>
    <row r="549" spans="1:1">
      <c r="A549" s="642">
        <f>IF('Форма 3.2 | Т-ВО'!$R$27="",1,0)</f>
        <v>0</v>
      </c>
    </row>
    <row r="550" spans="1:1">
      <c r="A550" s="642">
        <f>IF('Форма 3.2 | Т-ВО'!$T$27="",1,0)</f>
        <v>0</v>
      </c>
    </row>
    <row r="551" spans="1:1">
      <c r="A551" s="642">
        <f>IF('Форма 3.2 | Т-ВО'!$V$27="",1,0)</f>
        <v>0</v>
      </c>
    </row>
    <row r="552" spans="1:1">
      <c r="A552" s="642">
        <f>IF('Форма 3.2 | Т-ВО'!$Y$27="",1,0)</f>
        <v>0</v>
      </c>
    </row>
    <row r="553" spans="1:1">
      <c r="A553" s="642">
        <f>IF('Форма 3.2 | Т-ВО'!$AA$27="",1,0)</f>
        <v>0</v>
      </c>
    </row>
    <row r="554" spans="1:1">
      <c r="A554" s="642">
        <f>IF('Форма 3.2 | Т-ВО'!$AC$27="",1,0)</f>
        <v>0</v>
      </c>
    </row>
    <row r="555" spans="1:1">
      <c r="A555" s="642">
        <f>IF('Форма 3.2 | Т-ВО'!$AF$27="",1,0)</f>
        <v>0</v>
      </c>
    </row>
    <row r="556" spans="1:1">
      <c r="A556" s="642">
        <f>IF('Форма 3.2 | Т-ВО'!$AH$27="",1,0)</f>
        <v>0</v>
      </c>
    </row>
    <row r="557" spans="1:1">
      <c r="A557" s="642">
        <f>IF('Форма 3.2 | Т-ВО'!$AJ$27="",1,0)</f>
        <v>0</v>
      </c>
    </row>
    <row r="558" spans="1:1">
      <c r="A558" s="642">
        <f>IF('Форма 3.2 | Т-ВО'!$AM$27="",1,0)</f>
        <v>0</v>
      </c>
    </row>
    <row r="559" spans="1:1">
      <c r="A559" s="642">
        <f>IF('Форма 3.2 | Т-ВО'!$AO$27="",1,0)</f>
        <v>0</v>
      </c>
    </row>
    <row r="560" spans="1:1">
      <c r="A560" s="642">
        <f>IF('Форма 3.2 | Т-ВО'!$AQ$27="",1,0)</f>
        <v>0</v>
      </c>
    </row>
    <row r="561" spans="1:1">
      <c r="A561" s="642">
        <f>IF('Форма 3.2 | Т-ВО'!$AT$27="",1,0)</f>
        <v>0</v>
      </c>
    </row>
    <row r="562" spans="1:1">
      <c r="A562" s="642">
        <f>IF('Форма 3.2 | Т-ВО'!$AV$27="",1,0)</f>
        <v>0</v>
      </c>
    </row>
    <row r="563" spans="1:1">
      <c r="A563" s="642">
        <f>IF('Форма 3.2 | Т-ВО'!$AX$27="",1,0)</f>
        <v>0</v>
      </c>
    </row>
    <row r="564" spans="1:1">
      <c r="A564" s="642">
        <f>IF('Форма 3.2 | Т-ВО'!$BA$27="",1,0)</f>
        <v>0</v>
      </c>
    </row>
    <row r="565" spans="1:1">
      <c r="A565" s="642">
        <f>IF('Форма 3.2 | Т-ВО'!$BC$27="",1,0)</f>
        <v>0</v>
      </c>
    </row>
    <row r="566" spans="1:1">
      <c r="A566" s="642">
        <f>IF('Форма 3.2 | Т-ВО'!$BE$27="",1,0)</f>
        <v>0</v>
      </c>
    </row>
    <row r="567" spans="1:1">
      <c r="A567" s="642">
        <f>IF('Форма 3.2 | Т-ВО'!$BH$27="",1,0)</f>
        <v>0</v>
      </c>
    </row>
    <row r="568" spans="1:1">
      <c r="A568" s="642">
        <f>IF('Форма 3.2 | Т-ВО'!$BJ$27="",1,0)</f>
        <v>0</v>
      </c>
    </row>
    <row r="569" spans="1:1">
      <c r="A569" s="642">
        <f>IF('Форма 3.2 | Т-ВО'!$BL$27="",1,0)</f>
        <v>0</v>
      </c>
    </row>
    <row r="570" spans="1:1">
      <c r="A570" s="642">
        <f>IF('Форма 3.2 | Т-ВО'!$BO$27="",1,0)</f>
        <v>0</v>
      </c>
    </row>
    <row r="571" spans="1:1">
      <c r="A571" s="642">
        <f>IF('Форма 3.2 | Т-ВО'!$BQ$27="",1,0)</f>
        <v>0</v>
      </c>
    </row>
    <row r="572" spans="1:1">
      <c r="A572" s="642">
        <f>IF('Форма 3.2 | Т-ВО'!$BS$27="",1,0)</f>
        <v>0</v>
      </c>
    </row>
    <row r="573" spans="1:1">
      <c r="A573" s="642">
        <f>IF('Форма 3.2 | Т-ВО'!$BV$27="",1,0)</f>
        <v>0</v>
      </c>
    </row>
    <row r="574" spans="1:1">
      <c r="A574" s="642">
        <f>IF('Форма 3.2 | Т-ВО'!$BX$27="",1,0)</f>
        <v>0</v>
      </c>
    </row>
    <row r="575" spans="1:1">
      <c r="A575" s="642">
        <f>IF('Форма 3.2 | Т-ВО'!$S$27="",1,0)</f>
        <v>0</v>
      </c>
    </row>
    <row r="576" spans="1:1">
      <c r="A576" s="642">
        <f>IF('Форма 3.2 | Т-ВО'!$U$27="",1,0)</f>
        <v>0</v>
      </c>
    </row>
    <row r="577" spans="1:1">
      <c r="A577" s="642">
        <f>IF('Форма 3.2 | Т-ВО'!$Z$27="",1,0)</f>
        <v>0</v>
      </c>
    </row>
    <row r="578" spans="1:1">
      <c r="A578" s="642">
        <f>IF('Форма 3.2 | Т-ВО'!$AB$27="",1,0)</f>
        <v>0</v>
      </c>
    </row>
    <row r="579" spans="1:1">
      <c r="A579" s="642">
        <f>IF('Форма 3.2 | Т-ВО'!$AG$27="",1,0)</f>
        <v>0</v>
      </c>
    </row>
    <row r="580" spans="1:1">
      <c r="A580" s="642">
        <f>IF('Форма 3.2 | Т-ВО'!$AI$27="",1,0)</f>
        <v>0</v>
      </c>
    </row>
    <row r="581" spans="1:1">
      <c r="A581" s="642">
        <f>IF('Форма 3.2 | Т-ВО'!$AN$27="",1,0)</f>
        <v>0</v>
      </c>
    </row>
    <row r="582" spans="1:1">
      <c r="A582" s="642">
        <f>IF('Форма 3.2 | Т-ВО'!$AP$27="",1,0)</f>
        <v>0</v>
      </c>
    </row>
    <row r="583" spans="1:1">
      <c r="A583" s="642">
        <f>IF('Форма 3.2 | Т-ВО'!$AU$27="",1,0)</f>
        <v>0</v>
      </c>
    </row>
    <row r="584" spans="1:1">
      <c r="A584" s="642">
        <f>IF('Форма 3.2 | Т-ВО'!$AW$27="",1,0)</f>
        <v>0</v>
      </c>
    </row>
    <row r="585" spans="1:1">
      <c r="A585" s="642">
        <f>IF('Форма 3.2 | Т-ВО'!$BB$27="",1,0)</f>
        <v>0</v>
      </c>
    </row>
    <row r="586" spans="1:1">
      <c r="A586" s="642">
        <f>IF('Форма 3.2 | Т-ВО'!$BD$27="",1,0)</f>
        <v>0</v>
      </c>
    </row>
    <row r="587" spans="1:1">
      <c r="A587" s="642">
        <f>IF('Форма 3.2 | Т-ВО'!$BI$27="",1,0)</f>
        <v>0</v>
      </c>
    </row>
    <row r="588" spans="1:1">
      <c r="A588" s="642">
        <f>IF('Форма 3.2 | Т-ВО'!$BK$27="",1,0)</f>
        <v>0</v>
      </c>
    </row>
    <row r="589" spans="1:1">
      <c r="A589" s="642">
        <f>IF('Форма 3.2 | Т-ВО'!$BP$27="",1,0)</f>
        <v>0</v>
      </c>
    </row>
    <row r="590" spans="1:1">
      <c r="A590" s="642">
        <f>IF('Форма 3.2 | Т-ВО'!$BR$27="",1,0)</f>
        <v>0</v>
      </c>
    </row>
    <row r="591" spans="1:1">
      <c r="A591" s="642">
        <f>IF('Форма 3.2 | Т-ВО'!$BW$27="",1,0)</f>
        <v>0</v>
      </c>
    </row>
    <row r="592" spans="1:1">
      <c r="A592" s="642">
        <f>IF('Форма 3.2 | Т-ВО'!$BY$27="",1,0)</f>
        <v>0</v>
      </c>
    </row>
    <row r="593" spans="1:1">
      <c r="A593" s="642">
        <f>IF('Форма 3.2 | Т-ВО'!$O$30="",1,0)</f>
        <v>0</v>
      </c>
    </row>
    <row r="594" spans="1:1">
      <c r="A594" s="642">
        <f>IF('Форма 3.2 | Т-ВО'!$O$31="",1,0)</f>
        <v>0</v>
      </c>
    </row>
    <row r="595" spans="1:1">
      <c r="A595" s="642">
        <f>IF('Форма 3.2 | Т-ВО'!$R$31="",1,0)</f>
        <v>0</v>
      </c>
    </row>
    <row r="596" spans="1:1">
      <c r="A596" s="642">
        <f>IF('Форма 3.2 | Т-ВО'!$T$31="",1,0)</f>
        <v>0</v>
      </c>
    </row>
    <row r="597" spans="1:1">
      <c r="A597" s="642">
        <f>IF('Форма 3.2 | Т-ВО'!$V$31="",1,0)</f>
        <v>0</v>
      </c>
    </row>
    <row r="598" spans="1:1">
      <c r="A598" s="642">
        <f>IF('Форма 3.2 | Т-ВО'!$Y$31="",1,0)</f>
        <v>0</v>
      </c>
    </row>
    <row r="599" spans="1:1">
      <c r="A599" s="642">
        <f>IF('Форма 3.2 | Т-ВО'!$AA$31="",1,0)</f>
        <v>0</v>
      </c>
    </row>
    <row r="600" spans="1:1">
      <c r="A600" s="642">
        <f>IF('Форма 3.2 | Т-ВО'!$AC$31="",1,0)</f>
        <v>0</v>
      </c>
    </row>
    <row r="601" spans="1:1">
      <c r="A601" s="642">
        <f>IF('Форма 3.2 | Т-ВО'!$AF$31="",1,0)</f>
        <v>0</v>
      </c>
    </row>
    <row r="602" spans="1:1">
      <c r="A602" s="642">
        <f>IF('Форма 3.2 | Т-ВО'!$AH$31="",1,0)</f>
        <v>0</v>
      </c>
    </row>
    <row r="603" spans="1:1">
      <c r="A603" s="642">
        <f>IF('Форма 3.2 | Т-ВО'!$AJ$31="",1,0)</f>
        <v>0</v>
      </c>
    </row>
    <row r="604" spans="1:1">
      <c r="A604" s="642">
        <f>IF('Форма 3.2 | Т-ВО'!$AM$31="",1,0)</f>
        <v>0</v>
      </c>
    </row>
    <row r="605" spans="1:1">
      <c r="A605" s="642">
        <f>IF('Форма 3.2 | Т-ВО'!$AO$31="",1,0)</f>
        <v>0</v>
      </c>
    </row>
    <row r="606" spans="1:1">
      <c r="A606" s="642">
        <f>IF('Форма 3.2 | Т-ВО'!$AQ$31="",1,0)</f>
        <v>0</v>
      </c>
    </row>
    <row r="607" spans="1:1">
      <c r="A607" s="642">
        <f>IF('Форма 3.2 | Т-ВО'!$AT$31="",1,0)</f>
        <v>0</v>
      </c>
    </row>
    <row r="608" spans="1:1">
      <c r="A608" s="642">
        <f>IF('Форма 3.2 | Т-ВО'!$AV$31="",1,0)</f>
        <v>0</v>
      </c>
    </row>
    <row r="609" spans="1:1">
      <c r="A609" s="642">
        <f>IF('Форма 3.2 | Т-ВО'!$AX$31="",1,0)</f>
        <v>0</v>
      </c>
    </row>
    <row r="610" spans="1:1">
      <c r="A610" s="642">
        <f>IF('Форма 3.2 | Т-ВО'!$BA$31="",1,0)</f>
        <v>0</v>
      </c>
    </row>
    <row r="611" spans="1:1">
      <c r="A611" s="642">
        <f>IF('Форма 3.2 | Т-ВО'!$BC$31="",1,0)</f>
        <v>0</v>
      </c>
    </row>
    <row r="612" spans="1:1">
      <c r="A612" s="642">
        <f>IF('Форма 3.2 | Т-ВО'!$BE$31="",1,0)</f>
        <v>0</v>
      </c>
    </row>
    <row r="613" spans="1:1">
      <c r="A613" s="642">
        <f>IF('Форма 3.2 | Т-ВО'!$BH$31="",1,0)</f>
        <v>0</v>
      </c>
    </row>
    <row r="614" spans="1:1">
      <c r="A614" s="642">
        <f>IF('Форма 3.2 | Т-ВО'!$BJ$31="",1,0)</f>
        <v>0</v>
      </c>
    </row>
    <row r="615" spans="1:1">
      <c r="A615" s="642">
        <f>IF('Форма 3.2 | Т-ВО'!$BL$31="",1,0)</f>
        <v>0</v>
      </c>
    </row>
    <row r="616" spans="1:1">
      <c r="A616" s="642">
        <f>IF('Форма 3.2 | Т-ВО'!$BO$31="",1,0)</f>
        <v>0</v>
      </c>
    </row>
    <row r="617" spans="1:1">
      <c r="A617" s="642">
        <f>IF('Форма 3.2 | Т-ВО'!$BQ$31="",1,0)</f>
        <v>0</v>
      </c>
    </row>
    <row r="618" spans="1:1">
      <c r="A618" s="642">
        <f>IF('Форма 3.2 | Т-ВО'!$BS$31="",1,0)</f>
        <v>0</v>
      </c>
    </row>
    <row r="619" spans="1:1">
      <c r="A619" s="642">
        <f>IF('Форма 3.2 | Т-ВО'!$BV$31="",1,0)</f>
        <v>0</v>
      </c>
    </row>
    <row r="620" spans="1:1">
      <c r="A620" s="642">
        <f>IF('Форма 3.2 | Т-ВО'!$BX$31="",1,0)</f>
        <v>0</v>
      </c>
    </row>
    <row r="621" spans="1:1">
      <c r="A621" s="642">
        <f>IF('Форма 3.2 | Т-ВО'!$S$31="",1,0)</f>
        <v>0</v>
      </c>
    </row>
    <row r="622" spans="1:1">
      <c r="A622" s="642">
        <f>IF('Форма 3.2 | Т-ВО'!$U$31="",1,0)</f>
        <v>0</v>
      </c>
    </row>
    <row r="623" spans="1:1">
      <c r="A623" s="642">
        <f>IF('Форма 3.2 | Т-ВО'!$Z$31="",1,0)</f>
        <v>0</v>
      </c>
    </row>
    <row r="624" spans="1:1">
      <c r="A624" s="642">
        <f>IF('Форма 3.2 | Т-ВО'!$AB$31="",1,0)</f>
        <v>0</v>
      </c>
    </row>
    <row r="625" spans="1:1">
      <c r="A625" s="642">
        <f>IF('Форма 3.2 | Т-ВО'!$AG$31="",1,0)</f>
        <v>0</v>
      </c>
    </row>
    <row r="626" spans="1:1">
      <c r="A626" s="642">
        <f>IF('Форма 3.2 | Т-ВО'!$AI$31="",1,0)</f>
        <v>0</v>
      </c>
    </row>
    <row r="627" spans="1:1">
      <c r="A627" s="642">
        <f>IF('Форма 3.2 | Т-ВО'!$AN$31="",1,0)</f>
        <v>0</v>
      </c>
    </row>
    <row r="628" spans="1:1">
      <c r="A628" s="642">
        <f>IF('Форма 3.2 | Т-ВО'!$AP$31="",1,0)</f>
        <v>0</v>
      </c>
    </row>
    <row r="629" spans="1:1">
      <c r="A629" s="642">
        <f>IF('Форма 3.2 | Т-ВО'!$AU$31="",1,0)</f>
        <v>0</v>
      </c>
    </row>
    <row r="630" spans="1:1">
      <c r="A630" s="642">
        <f>IF('Форма 3.2 | Т-ВО'!$AW$31="",1,0)</f>
        <v>0</v>
      </c>
    </row>
    <row r="631" spans="1:1">
      <c r="A631" s="642">
        <f>IF('Форма 3.2 | Т-ВО'!$BB$31="",1,0)</f>
        <v>0</v>
      </c>
    </row>
    <row r="632" spans="1:1">
      <c r="A632" s="642">
        <f>IF('Форма 3.2 | Т-ВО'!$BD$31="",1,0)</f>
        <v>0</v>
      </c>
    </row>
    <row r="633" spans="1:1">
      <c r="A633" s="642">
        <f>IF('Форма 3.2 | Т-ВО'!$BI$31="",1,0)</f>
        <v>0</v>
      </c>
    </row>
    <row r="634" spans="1:1">
      <c r="A634" s="642">
        <f>IF('Форма 3.2 | Т-ВО'!$BK$31="",1,0)</f>
        <v>0</v>
      </c>
    </row>
    <row r="635" spans="1:1">
      <c r="A635" s="642">
        <f>IF('Форма 3.2 | Т-ВО'!$BP$31="",1,0)</f>
        <v>0</v>
      </c>
    </row>
    <row r="636" spans="1:1">
      <c r="A636" s="642">
        <f>IF('Форма 3.2 | Т-ВО'!$BR$31="",1,0)</f>
        <v>0</v>
      </c>
    </row>
    <row r="637" spans="1:1">
      <c r="A637" s="642">
        <f>IF('Форма 3.2 | Т-ВО'!$BW$31="",1,0)</f>
        <v>0</v>
      </c>
    </row>
    <row r="638" spans="1:1">
      <c r="A638" s="642">
        <f>IF('Форма 3.2 | Т-ВО'!$BY$31="",1,0)</f>
        <v>0</v>
      </c>
    </row>
    <row r="639" spans="1:1">
      <c r="A639" s="642">
        <f>IF('Форма 3.2 | Т-ВО'!$O$43="",1,0)</f>
        <v>0</v>
      </c>
    </row>
    <row r="640" spans="1:1">
      <c r="A640" s="642">
        <f>IF('Форма 3.2 | Т-ВО'!$O$44="",1,0)</f>
        <v>0</v>
      </c>
    </row>
    <row r="641" spans="1:1">
      <c r="A641" s="642">
        <f>IF('Форма 3.2 | Т-ВО'!$R$44="",1,0)</f>
        <v>0</v>
      </c>
    </row>
    <row r="642" spans="1:1">
      <c r="A642" s="642">
        <f>IF('Форма 3.2 | Т-ВО'!$T$44="",1,0)</f>
        <v>0</v>
      </c>
    </row>
    <row r="643" spans="1:1">
      <c r="A643" s="642">
        <f>IF('Форма 3.2 | Т-ВО'!$V$44="",1,0)</f>
        <v>0</v>
      </c>
    </row>
    <row r="644" spans="1:1">
      <c r="A644" s="642">
        <f>IF('Форма 3.2 | Т-ВО'!$Y$44="",1,0)</f>
        <v>0</v>
      </c>
    </row>
    <row r="645" spans="1:1">
      <c r="A645" s="642">
        <f>IF('Форма 3.2 | Т-ВО'!$AA$44="",1,0)</f>
        <v>0</v>
      </c>
    </row>
    <row r="646" spans="1:1">
      <c r="A646" s="642">
        <f>IF('Форма 3.2 | Т-ВО'!$AC$44="",1,0)</f>
        <v>0</v>
      </c>
    </row>
    <row r="647" spans="1:1">
      <c r="A647" s="642">
        <f>IF('Форма 3.2 | Т-ВО'!$AF$44="",1,0)</f>
        <v>0</v>
      </c>
    </row>
    <row r="648" spans="1:1">
      <c r="A648" s="642">
        <f>IF('Форма 3.2 | Т-ВО'!$AH$44="",1,0)</f>
        <v>0</v>
      </c>
    </row>
    <row r="649" spans="1:1">
      <c r="A649" s="642">
        <f>IF('Форма 3.2 | Т-ВО'!$AJ$44="",1,0)</f>
        <v>0</v>
      </c>
    </row>
    <row r="650" spans="1:1">
      <c r="A650" s="642">
        <f>IF('Форма 3.2 | Т-ВО'!$AM$44="",1,0)</f>
        <v>0</v>
      </c>
    </row>
    <row r="651" spans="1:1">
      <c r="A651" s="642">
        <f>IF('Форма 3.2 | Т-ВО'!$AO$44="",1,0)</f>
        <v>0</v>
      </c>
    </row>
    <row r="652" spans="1:1">
      <c r="A652" s="642">
        <f>IF('Форма 3.2 | Т-ВО'!$AQ$44="",1,0)</f>
        <v>0</v>
      </c>
    </row>
    <row r="653" spans="1:1">
      <c r="A653" s="642">
        <f>IF('Форма 3.2 | Т-ВО'!$AT$44="",1,0)</f>
        <v>0</v>
      </c>
    </row>
    <row r="654" spans="1:1">
      <c r="A654" s="642">
        <f>IF('Форма 3.2 | Т-ВО'!$AV$44="",1,0)</f>
        <v>0</v>
      </c>
    </row>
    <row r="655" spans="1:1">
      <c r="A655" s="642">
        <f>IF('Форма 3.2 | Т-ВО'!$AX$44="",1,0)</f>
        <v>0</v>
      </c>
    </row>
    <row r="656" spans="1:1">
      <c r="A656" s="642">
        <f>IF('Форма 3.2 | Т-ВО'!$BA$44="",1,0)</f>
        <v>0</v>
      </c>
    </row>
    <row r="657" spans="1:1">
      <c r="A657" s="642">
        <f>IF('Форма 3.2 | Т-ВО'!$BC$44="",1,0)</f>
        <v>0</v>
      </c>
    </row>
    <row r="658" spans="1:1">
      <c r="A658" s="642">
        <f>IF('Форма 3.2 | Т-ВО'!$BE$44="",1,0)</f>
        <v>0</v>
      </c>
    </row>
    <row r="659" spans="1:1">
      <c r="A659" s="642">
        <f>IF('Форма 3.2 | Т-ВО'!$BH$44="",1,0)</f>
        <v>0</v>
      </c>
    </row>
    <row r="660" spans="1:1">
      <c r="A660" s="642">
        <f>IF('Форма 3.2 | Т-ВО'!$BJ$44="",1,0)</f>
        <v>0</v>
      </c>
    </row>
    <row r="661" spans="1:1">
      <c r="A661" s="642">
        <f>IF('Форма 3.2 | Т-ВО'!$BL$44="",1,0)</f>
        <v>0</v>
      </c>
    </row>
    <row r="662" spans="1:1">
      <c r="A662" s="642">
        <f>IF('Форма 3.2 | Т-ВО'!$BO$44="",1,0)</f>
        <v>0</v>
      </c>
    </row>
    <row r="663" spans="1:1">
      <c r="A663" s="642">
        <f>IF('Форма 3.2 | Т-ВО'!$BQ$44="",1,0)</f>
        <v>0</v>
      </c>
    </row>
    <row r="664" spans="1:1">
      <c r="A664" s="642">
        <f>IF('Форма 3.2 | Т-ВО'!$BS$44="",1,0)</f>
        <v>0</v>
      </c>
    </row>
    <row r="665" spans="1:1">
      <c r="A665" s="642">
        <f>IF('Форма 3.2 | Т-ВО'!$BV$44="",1,0)</f>
        <v>0</v>
      </c>
    </row>
    <row r="666" spans="1:1">
      <c r="A666" s="642">
        <f>IF('Форма 3.2 | Т-ВО'!$BX$44="",1,0)</f>
        <v>0</v>
      </c>
    </row>
    <row r="667" spans="1:1">
      <c r="A667" s="642">
        <f>IF('Форма 3.2 | Т-ВО'!$S$44="",1,0)</f>
        <v>0</v>
      </c>
    </row>
    <row r="668" spans="1:1">
      <c r="A668" s="642">
        <f>IF('Форма 3.2 | Т-ВО'!$U$44="",1,0)</f>
        <v>0</v>
      </c>
    </row>
    <row r="669" spans="1:1">
      <c r="A669" s="642">
        <f>IF('Форма 3.2 | Т-ВО'!$Z$44="",1,0)</f>
        <v>0</v>
      </c>
    </row>
    <row r="670" spans="1:1">
      <c r="A670" s="642">
        <f>IF('Форма 3.2 | Т-ВО'!$AB$44="",1,0)</f>
        <v>0</v>
      </c>
    </row>
    <row r="671" spans="1:1">
      <c r="A671" s="642">
        <f>IF('Форма 3.2 | Т-ВО'!$AG$44="",1,0)</f>
        <v>0</v>
      </c>
    </row>
    <row r="672" spans="1:1">
      <c r="A672" s="642">
        <f>IF('Форма 3.2 | Т-ВО'!$AI$44="",1,0)</f>
        <v>0</v>
      </c>
    </row>
    <row r="673" spans="1:1">
      <c r="A673" s="642">
        <f>IF('Форма 3.2 | Т-ВО'!$AN$44="",1,0)</f>
        <v>0</v>
      </c>
    </row>
    <row r="674" spans="1:1">
      <c r="A674" s="642">
        <f>IF('Форма 3.2 | Т-ВО'!$AP$44="",1,0)</f>
        <v>0</v>
      </c>
    </row>
    <row r="675" spans="1:1">
      <c r="A675" s="642">
        <f>IF('Форма 3.2 | Т-ВО'!$AU$44="",1,0)</f>
        <v>0</v>
      </c>
    </row>
    <row r="676" spans="1:1">
      <c r="A676" s="642">
        <f>IF('Форма 3.2 | Т-ВО'!$AW$44="",1,0)</f>
        <v>0</v>
      </c>
    </row>
    <row r="677" spans="1:1">
      <c r="A677" s="642">
        <f>IF('Форма 3.2 | Т-ВО'!$BB$44="",1,0)</f>
        <v>0</v>
      </c>
    </row>
    <row r="678" spans="1:1">
      <c r="A678" s="642">
        <f>IF('Форма 3.2 | Т-ВО'!$BD$44="",1,0)</f>
        <v>0</v>
      </c>
    </row>
    <row r="679" spans="1:1">
      <c r="A679" s="642">
        <f>IF('Форма 3.2 | Т-ВО'!$BI$44="",1,0)</f>
        <v>0</v>
      </c>
    </row>
    <row r="680" spans="1:1">
      <c r="A680" s="642">
        <f>IF('Форма 3.2 | Т-ВО'!$BK$44="",1,0)</f>
        <v>0</v>
      </c>
    </row>
    <row r="681" spans="1:1">
      <c r="A681" s="642">
        <f>IF('Форма 3.2 | Т-ВО'!$BP$44="",1,0)</f>
        <v>0</v>
      </c>
    </row>
    <row r="682" spans="1:1">
      <c r="A682" s="642">
        <f>IF('Форма 3.2 | Т-ВО'!$BR$44="",1,0)</f>
        <v>0</v>
      </c>
    </row>
    <row r="683" spans="1:1">
      <c r="A683" s="642">
        <f>IF('Форма 3.2 | Т-ВО'!$BW$44="",1,0)</f>
        <v>0</v>
      </c>
    </row>
    <row r="684" spans="1:1">
      <c r="A684" s="642">
        <f>IF('Форма 3.2 | Т-ВО'!$BY$44="",1,0)</f>
        <v>0</v>
      </c>
    </row>
    <row r="685" spans="1:1">
      <c r="A685" s="642">
        <f>IF('Форма 3.2 | Т-ВО'!$O$47="",1,0)</f>
        <v>0</v>
      </c>
    </row>
    <row r="686" spans="1:1">
      <c r="A686" s="642">
        <f>IF('Форма 3.2 | Т-ВО'!$O$48="",1,0)</f>
        <v>0</v>
      </c>
    </row>
    <row r="687" spans="1:1">
      <c r="A687" s="642">
        <f>IF('Форма 3.2 | Т-ВО'!$R$48="",1,0)</f>
        <v>0</v>
      </c>
    </row>
    <row r="688" spans="1:1">
      <c r="A688" s="642">
        <f>IF('Форма 3.2 | Т-ВО'!$T$48="",1,0)</f>
        <v>0</v>
      </c>
    </row>
    <row r="689" spans="1:1">
      <c r="A689" s="642">
        <f>IF('Форма 3.2 | Т-ВО'!$V$48="",1,0)</f>
        <v>0</v>
      </c>
    </row>
    <row r="690" spans="1:1">
      <c r="A690" s="642">
        <f>IF('Форма 3.2 | Т-ВО'!$Y$48="",1,0)</f>
        <v>0</v>
      </c>
    </row>
    <row r="691" spans="1:1">
      <c r="A691" s="642">
        <f>IF('Форма 3.2 | Т-ВО'!$AA$48="",1,0)</f>
        <v>0</v>
      </c>
    </row>
    <row r="692" spans="1:1">
      <c r="A692" s="642">
        <f>IF('Форма 3.2 | Т-ВО'!$AC$48="",1,0)</f>
        <v>0</v>
      </c>
    </row>
    <row r="693" spans="1:1">
      <c r="A693" s="642">
        <f>IF('Форма 3.2 | Т-ВО'!$AF$48="",1,0)</f>
        <v>0</v>
      </c>
    </row>
    <row r="694" spans="1:1">
      <c r="A694" s="642">
        <f>IF('Форма 3.2 | Т-ВО'!$AH$48="",1,0)</f>
        <v>0</v>
      </c>
    </row>
    <row r="695" spans="1:1">
      <c r="A695" s="642">
        <f>IF('Форма 3.2 | Т-ВО'!$AJ$48="",1,0)</f>
        <v>0</v>
      </c>
    </row>
    <row r="696" spans="1:1">
      <c r="A696" s="642">
        <f>IF('Форма 3.2 | Т-ВО'!$AM$48="",1,0)</f>
        <v>0</v>
      </c>
    </row>
    <row r="697" spans="1:1">
      <c r="A697" s="642">
        <f>IF('Форма 3.2 | Т-ВО'!$AO$48="",1,0)</f>
        <v>0</v>
      </c>
    </row>
    <row r="698" spans="1:1">
      <c r="A698" s="642">
        <f>IF('Форма 3.2 | Т-ВО'!$AQ$48="",1,0)</f>
        <v>0</v>
      </c>
    </row>
    <row r="699" spans="1:1">
      <c r="A699" s="642">
        <f>IF('Форма 3.2 | Т-ВО'!$AT$48="",1,0)</f>
        <v>0</v>
      </c>
    </row>
    <row r="700" spans="1:1">
      <c r="A700" s="642">
        <f>IF('Форма 3.2 | Т-ВО'!$AV$48="",1,0)</f>
        <v>0</v>
      </c>
    </row>
    <row r="701" spans="1:1">
      <c r="A701" s="642">
        <f>IF('Форма 3.2 | Т-ВО'!$AX$48="",1,0)</f>
        <v>0</v>
      </c>
    </row>
    <row r="702" spans="1:1">
      <c r="A702" s="642">
        <f>IF('Форма 3.2 | Т-ВО'!$BA$48="",1,0)</f>
        <v>0</v>
      </c>
    </row>
    <row r="703" spans="1:1">
      <c r="A703" s="642">
        <f>IF('Форма 3.2 | Т-ВО'!$BC$48="",1,0)</f>
        <v>0</v>
      </c>
    </row>
    <row r="704" spans="1:1">
      <c r="A704" s="642">
        <f>IF('Форма 3.2 | Т-ВО'!$BE$48="",1,0)</f>
        <v>0</v>
      </c>
    </row>
    <row r="705" spans="1:1">
      <c r="A705" s="642">
        <f>IF('Форма 3.2 | Т-ВО'!$BH$48="",1,0)</f>
        <v>0</v>
      </c>
    </row>
    <row r="706" spans="1:1">
      <c r="A706" s="642">
        <f>IF('Форма 3.2 | Т-ВО'!$BJ$48="",1,0)</f>
        <v>0</v>
      </c>
    </row>
    <row r="707" spans="1:1">
      <c r="A707" s="642">
        <f>IF('Форма 3.2 | Т-ВО'!$BL$48="",1,0)</f>
        <v>0</v>
      </c>
    </row>
    <row r="708" spans="1:1">
      <c r="A708" s="642">
        <f>IF('Форма 3.2 | Т-ВО'!$BO$48="",1,0)</f>
        <v>0</v>
      </c>
    </row>
    <row r="709" spans="1:1">
      <c r="A709" s="642">
        <f>IF('Форма 3.2 | Т-ВО'!$BQ$48="",1,0)</f>
        <v>0</v>
      </c>
    </row>
    <row r="710" spans="1:1">
      <c r="A710" s="642">
        <f>IF('Форма 3.2 | Т-ВО'!$BS$48="",1,0)</f>
        <v>0</v>
      </c>
    </row>
    <row r="711" spans="1:1">
      <c r="A711" s="642">
        <f>IF('Форма 3.2 | Т-ВО'!$BV$48="",1,0)</f>
        <v>0</v>
      </c>
    </row>
    <row r="712" spans="1:1">
      <c r="A712" s="642">
        <f>IF('Форма 3.2 | Т-ВО'!$BX$48="",1,0)</f>
        <v>0</v>
      </c>
    </row>
    <row r="713" spans="1:1">
      <c r="A713" s="642">
        <f>IF('Форма 3.2 | Т-ВО'!$S$48="",1,0)</f>
        <v>0</v>
      </c>
    </row>
    <row r="714" spans="1:1">
      <c r="A714" s="642">
        <f>IF('Форма 3.2 | Т-ВО'!$U$48="",1,0)</f>
        <v>0</v>
      </c>
    </row>
    <row r="715" spans="1:1">
      <c r="A715" s="642">
        <f>IF('Форма 3.2 | Т-ВО'!$Z$48="",1,0)</f>
        <v>0</v>
      </c>
    </row>
    <row r="716" spans="1:1">
      <c r="A716" s="642">
        <f>IF('Форма 3.2 | Т-ВО'!$AB$48="",1,0)</f>
        <v>0</v>
      </c>
    </row>
    <row r="717" spans="1:1">
      <c r="A717" s="642">
        <f>IF('Форма 3.2 | Т-ВО'!$AG$48="",1,0)</f>
        <v>0</v>
      </c>
    </row>
    <row r="718" spans="1:1">
      <c r="A718" s="642">
        <f>IF('Форма 3.2 | Т-ВО'!$AI$48="",1,0)</f>
        <v>0</v>
      </c>
    </row>
    <row r="719" spans="1:1">
      <c r="A719" s="642">
        <f>IF('Форма 3.2 | Т-ВО'!$AN$48="",1,0)</f>
        <v>0</v>
      </c>
    </row>
    <row r="720" spans="1:1">
      <c r="A720" s="642">
        <f>IF('Форма 3.2 | Т-ВО'!$AP$48="",1,0)</f>
        <v>0</v>
      </c>
    </row>
    <row r="721" spans="1:1">
      <c r="A721" s="642">
        <f>IF('Форма 3.2 | Т-ВО'!$AU$48="",1,0)</f>
        <v>0</v>
      </c>
    </row>
    <row r="722" spans="1:1">
      <c r="A722" s="642">
        <f>IF('Форма 3.2 | Т-ВО'!$AW$48="",1,0)</f>
        <v>0</v>
      </c>
    </row>
    <row r="723" spans="1:1">
      <c r="A723" s="642">
        <f>IF('Форма 3.2 | Т-ВО'!$BB$48="",1,0)</f>
        <v>0</v>
      </c>
    </row>
    <row r="724" spans="1:1">
      <c r="A724" s="642">
        <f>IF('Форма 3.2 | Т-ВО'!$BD$48="",1,0)</f>
        <v>0</v>
      </c>
    </row>
    <row r="725" spans="1:1">
      <c r="A725" s="642">
        <f>IF('Форма 3.2 | Т-ВО'!$BI$48="",1,0)</f>
        <v>0</v>
      </c>
    </row>
    <row r="726" spans="1:1">
      <c r="A726" s="642">
        <f>IF('Форма 3.2 | Т-ВО'!$BK$48="",1,0)</f>
        <v>0</v>
      </c>
    </row>
    <row r="727" spans="1:1">
      <c r="A727" s="642">
        <f>IF('Форма 3.2 | Т-ВО'!$BP$48="",1,0)</f>
        <v>0</v>
      </c>
    </row>
    <row r="728" spans="1:1">
      <c r="A728" s="642">
        <f>IF('Форма 3.2 | Т-ВО'!$BR$48="",1,0)</f>
        <v>0</v>
      </c>
    </row>
    <row r="729" spans="1:1">
      <c r="A729" s="642">
        <f>IF('Форма 3.2 | Т-ВО'!$BW$48="",1,0)</f>
        <v>0</v>
      </c>
    </row>
    <row r="730" spans="1:1">
      <c r="A730" s="642">
        <f>IF('Форма 3.2 | Т-ВО'!$BY$48="",1,0)</f>
        <v>0</v>
      </c>
    </row>
    <row r="731" spans="1:1">
      <c r="A731" s="663">
        <f>IF('Форма 3.2 | Т-ВО'!$O$60="",1,0)</f>
        <v>0</v>
      </c>
    </row>
    <row r="732" spans="1:1">
      <c r="A732" s="663">
        <f>IF('Форма 3.2 | Т-ВО'!$O$61="",1,0)</f>
        <v>0</v>
      </c>
    </row>
    <row r="733" spans="1:1">
      <c r="A733" s="663">
        <f>IF('Форма 3.2 | Т-ВО'!$R$61="",1,0)</f>
        <v>0</v>
      </c>
    </row>
    <row r="734" spans="1:1">
      <c r="A734" s="663">
        <f>IF('Форма 3.2 | Т-ВО'!$T$61="",1,0)</f>
        <v>0</v>
      </c>
    </row>
    <row r="735" spans="1:1">
      <c r="A735" s="663">
        <f>IF('Форма 3.2 | Т-ВО'!$V$61="",1,0)</f>
        <v>0</v>
      </c>
    </row>
    <row r="736" spans="1:1">
      <c r="A736" s="663">
        <f>IF('Форма 3.2 | Т-ВО'!$Y$61="",1,0)</f>
        <v>0</v>
      </c>
    </row>
    <row r="737" spans="1:1">
      <c r="A737" s="663">
        <f>IF('Форма 3.2 | Т-ВО'!$AA$61="",1,0)</f>
        <v>0</v>
      </c>
    </row>
    <row r="738" spans="1:1">
      <c r="A738" s="663">
        <f>IF('Форма 3.2 | Т-ВО'!$AC$61="",1,0)</f>
        <v>0</v>
      </c>
    </row>
    <row r="739" spans="1:1">
      <c r="A739" s="663">
        <f>IF('Форма 3.2 | Т-ВО'!$AF$61="",1,0)</f>
        <v>0</v>
      </c>
    </row>
    <row r="740" spans="1:1">
      <c r="A740" s="663">
        <f>IF('Форма 3.2 | Т-ВО'!$AH$61="",1,0)</f>
        <v>0</v>
      </c>
    </row>
    <row r="741" spans="1:1">
      <c r="A741" s="663">
        <f>IF('Форма 3.2 | Т-ВО'!$AJ$61="",1,0)</f>
        <v>0</v>
      </c>
    </row>
    <row r="742" spans="1:1">
      <c r="A742" s="663">
        <f>IF('Форма 3.2 | Т-ВО'!$AM$61="",1,0)</f>
        <v>0</v>
      </c>
    </row>
    <row r="743" spans="1:1">
      <c r="A743" s="663">
        <f>IF('Форма 3.2 | Т-ВО'!$AO$61="",1,0)</f>
        <v>0</v>
      </c>
    </row>
    <row r="744" spans="1:1">
      <c r="A744" s="663">
        <f>IF('Форма 3.2 | Т-ВО'!$AQ$61="",1,0)</f>
        <v>0</v>
      </c>
    </row>
    <row r="745" spans="1:1">
      <c r="A745" s="663">
        <f>IF('Форма 3.2 | Т-ВО'!$AT$61="",1,0)</f>
        <v>0</v>
      </c>
    </row>
    <row r="746" spans="1:1">
      <c r="A746" s="663">
        <f>IF('Форма 3.2 | Т-ВО'!$AV$61="",1,0)</f>
        <v>0</v>
      </c>
    </row>
    <row r="747" spans="1:1">
      <c r="A747" s="663">
        <f>IF('Форма 3.2 | Т-ВО'!$AX$61="",1,0)</f>
        <v>0</v>
      </c>
    </row>
    <row r="748" spans="1:1">
      <c r="A748" s="663">
        <f>IF('Форма 3.2 | Т-ВО'!$BA$61="",1,0)</f>
        <v>0</v>
      </c>
    </row>
    <row r="749" spans="1:1">
      <c r="A749" s="663">
        <f>IF('Форма 3.2 | Т-ВО'!$BC$61="",1,0)</f>
        <v>0</v>
      </c>
    </row>
    <row r="750" spans="1:1">
      <c r="A750" s="663">
        <f>IF('Форма 3.2 | Т-ВО'!$BE$61="",1,0)</f>
        <v>0</v>
      </c>
    </row>
    <row r="751" spans="1:1">
      <c r="A751" s="663">
        <f>IF('Форма 3.2 | Т-ВО'!$BH$61="",1,0)</f>
        <v>0</v>
      </c>
    </row>
    <row r="752" spans="1:1">
      <c r="A752" s="663">
        <f>IF('Форма 3.2 | Т-ВО'!$BJ$61="",1,0)</f>
        <v>0</v>
      </c>
    </row>
    <row r="753" spans="1:1">
      <c r="A753" s="663">
        <f>IF('Форма 3.2 | Т-ВО'!$BL$61="",1,0)</f>
        <v>0</v>
      </c>
    </row>
    <row r="754" spans="1:1">
      <c r="A754" s="663">
        <f>IF('Форма 3.2 | Т-ВО'!$BO$61="",1,0)</f>
        <v>0</v>
      </c>
    </row>
    <row r="755" spans="1:1">
      <c r="A755" s="663">
        <f>IF('Форма 3.2 | Т-ВО'!$BQ$61="",1,0)</f>
        <v>0</v>
      </c>
    </row>
    <row r="756" spans="1:1">
      <c r="A756" s="663">
        <f>IF('Форма 3.2 | Т-ВО'!$BS$61="",1,0)</f>
        <v>0</v>
      </c>
    </row>
    <row r="757" spans="1:1">
      <c r="A757" s="663">
        <f>IF('Форма 3.2 | Т-ВО'!$BV$61="",1,0)</f>
        <v>0</v>
      </c>
    </row>
    <row r="758" spans="1:1">
      <c r="A758" s="663">
        <f>IF('Форма 3.2 | Т-ВО'!$BX$61="",1,0)</f>
        <v>0</v>
      </c>
    </row>
    <row r="759" spans="1:1">
      <c r="A759" s="663">
        <f>IF('Форма 3.2 | Т-ВО'!$S$61="",1,0)</f>
        <v>0</v>
      </c>
    </row>
    <row r="760" spans="1:1">
      <c r="A760" s="663">
        <f>IF('Форма 3.2 | Т-ВО'!$U$61="",1,0)</f>
        <v>0</v>
      </c>
    </row>
    <row r="761" spans="1:1">
      <c r="A761" s="663">
        <f>IF('Форма 3.2 | Т-ВО'!$Z$61="",1,0)</f>
        <v>0</v>
      </c>
    </row>
    <row r="762" spans="1:1">
      <c r="A762" s="663">
        <f>IF('Форма 3.2 | Т-ВО'!$AB$61="",1,0)</f>
        <v>0</v>
      </c>
    </row>
    <row r="763" spans="1:1">
      <c r="A763" s="663">
        <f>IF('Форма 3.2 | Т-ВО'!$AG$61="",1,0)</f>
        <v>0</v>
      </c>
    </row>
    <row r="764" spans="1:1">
      <c r="A764" s="663">
        <f>IF('Форма 3.2 | Т-ВО'!$AI$61="",1,0)</f>
        <v>0</v>
      </c>
    </row>
    <row r="765" spans="1:1">
      <c r="A765" s="663">
        <f>IF('Форма 3.2 | Т-ВО'!$AN$61="",1,0)</f>
        <v>0</v>
      </c>
    </row>
    <row r="766" spans="1:1">
      <c r="A766" s="663">
        <f>IF('Форма 3.2 | Т-ВО'!$AP$61="",1,0)</f>
        <v>0</v>
      </c>
    </row>
    <row r="767" spans="1:1">
      <c r="A767" s="663">
        <f>IF('Форма 3.2 | Т-ВО'!$AU$61="",1,0)</f>
        <v>0</v>
      </c>
    </row>
    <row r="768" spans="1:1">
      <c r="A768" s="663">
        <f>IF('Форма 3.2 | Т-ВО'!$AW$61="",1,0)</f>
        <v>0</v>
      </c>
    </row>
    <row r="769" spans="1:1">
      <c r="A769" s="663">
        <f>IF('Форма 3.2 | Т-ВО'!$BB$61="",1,0)</f>
        <v>0</v>
      </c>
    </row>
    <row r="770" spans="1:1">
      <c r="A770" s="663">
        <f>IF('Форма 3.2 | Т-ВО'!$BD$61="",1,0)</f>
        <v>0</v>
      </c>
    </row>
    <row r="771" spans="1:1">
      <c r="A771" s="663">
        <f>IF('Форма 3.2 | Т-ВО'!$BI$61="",1,0)</f>
        <v>0</v>
      </c>
    </row>
    <row r="772" spans="1:1">
      <c r="A772" s="663">
        <f>IF('Форма 3.2 | Т-ВО'!$BK$61="",1,0)</f>
        <v>0</v>
      </c>
    </row>
    <row r="773" spans="1:1">
      <c r="A773" s="663">
        <f>IF('Форма 3.2 | Т-ВО'!$BP$61="",1,0)</f>
        <v>0</v>
      </c>
    </row>
    <row r="774" spans="1:1">
      <c r="A774" s="663">
        <f>IF('Форма 3.2 | Т-ВО'!$BR$61="",1,0)</f>
        <v>0</v>
      </c>
    </row>
    <row r="775" spans="1:1">
      <c r="A775" s="663">
        <f>IF('Форма 3.2 | Т-ВО'!$BW$61="",1,0)</f>
        <v>0</v>
      </c>
    </row>
    <row r="776" spans="1:1">
      <c r="A776" s="663">
        <f>IF('Форма 3.2 | Т-ВО'!$BY$61="",1,0)</f>
        <v>0</v>
      </c>
    </row>
    <row r="777" spans="1:1">
      <c r="A777" s="663">
        <f>IF('Форма 3.2 | Т-ВО'!$O$64="",1,0)</f>
        <v>0</v>
      </c>
    </row>
    <row r="778" spans="1:1">
      <c r="A778" s="663">
        <f>IF('Форма 3.2 | Т-ВО'!$O$65="",1,0)</f>
        <v>0</v>
      </c>
    </row>
    <row r="779" spans="1:1">
      <c r="A779" s="663">
        <f>IF('Форма 3.2 | Т-ВО'!$R$65="",1,0)</f>
        <v>0</v>
      </c>
    </row>
    <row r="780" spans="1:1">
      <c r="A780" s="663">
        <f>IF('Форма 3.2 | Т-ВО'!$T$65="",1,0)</f>
        <v>0</v>
      </c>
    </row>
    <row r="781" spans="1:1">
      <c r="A781" s="663">
        <f>IF('Форма 3.2 | Т-ВО'!$V$65="",1,0)</f>
        <v>0</v>
      </c>
    </row>
    <row r="782" spans="1:1">
      <c r="A782" s="663">
        <f>IF('Форма 3.2 | Т-ВО'!$Y$65="",1,0)</f>
        <v>0</v>
      </c>
    </row>
    <row r="783" spans="1:1">
      <c r="A783" s="663">
        <f>IF('Форма 3.2 | Т-ВО'!$AA$65="",1,0)</f>
        <v>0</v>
      </c>
    </row>
    <row r="784" spans="1:1">
      <c r="A784" s="663">
        <f>IF('Форма 3.2 | Т-ВО'!$AC$65="",1,0)</f>
        <v>0</v>
      </c>
    </row>
    <row r="785" spans="1:1">
      <c r="A785" s="663">
        <f>IF('Форма 3.2 | Т-ВО'!$AF$65="",1,0)</f>
        <v>0</v>
      </c>
    </row>
    <row r="786" spans="1:1">
      <c r="A786" s="663">
        <f>IF('Форма 3.2 | Т-ВО'!$AH$65="",1,0)</f>
        <v>0</v>
      </c>
    </row>
    <row r="787" spans="1:1">
      <c r="A787" s="663">
        <f>IF('Форма 3.2 | Т-ВО'!$AJ$65="",1,0)</f>
        <v>0</v>
      </c>
    </row>
    <row r="788" spans="1:1">
      <c r="A788" s="663">
        <f>IF('Форма 3.2 | Т-ВО'!$AM$65="",1,0)</f>
        <v>0</v>
      </c>
    </row>
    <row r="789" spans="1:1">
      <c r="A789" s="663">
        <f>IF('Форма 3.2 | Т-ВО'!$AO$65="",1,0)</f>
        <v>0</v>
      </c>
    </row>
    <row r="790" spans="1:1">
      <c r="A790" s="663">
        <f>IF('Форма 3.2 | Т-ВО'!$AQ$65="",1,0)</f>
        <v>0</v>
      </c>
    </row>
    <row r="791" spans="1:1">
      <c r="A791" s="663">
        <f>IF('Форма 3.2 | Т-ВО'!$AT$65="",1,0)</f>
        <v>0</v>
      </c>
    </row>
    <row r="792" spans="1:1">
      <c r="A792" s="663">
        <f>IF('Форма 3.2 | Т-ВО'!$AV$65="",1,0)</f>
        <v>0</v>
      </c>
    </row>
    <row r="793" spans="1:1">
      <c r="A793" s="663">
        <f>IF('Форма 3.2 | Т-ВО'!$AX$65="",1,0)</f>
        <v>0</v>
      </c>
    </row>
    <row r="794" spans="1:1">
      <c r="A794" s="663">
        <f>IF('Форма 3.2 | Т-ВО'!$BA$65="",1,0)</f>
        <v>0</v>
      </c>
    </row>
    <row r="795" spans="1:1">
      <c r="A795" s="663">
        <f>IF('Форма 3.2 | Т-ВО'!$BC$65="",1,0)</f>
        <v>0</v>
      </c>
    </row>
    <row r="796" spans="1:1">
      <c r="A796" s="663">
        <f>IF('Форма 3.2 | Т-ВО'!$BE$65="",1,0)</f>
        <v>0</v>
      </c>
    </row>
    <row r="797" spans="1:1">
      <c r="A797" s="663">
        <f>IF('Форма 3.2 | Т-ВО'!$BH$65="",1,0)</f>
        <v>0</v>
      </c>
    </row>
    <row r="798" spans="1:1">
      <c r="A798" s="663">
        <f>IF('Форма 3.2 | Т-ВО'!$BJ$65="",1,0)</f>
        <v>0</v>
      </c>
    </row>
    <row r="799" spans="1:1">
      <c r="A799" s="663">
        <f>IF('Форма 3.2 | Т-ВО'!$BL$65="",1,0)</f>
        <v>0</v>
      </c>
    </row>
    <row r="800" spans="1:1">
      <c r="A800" s="663">
        <f>IF('Форма 3.2 | Т-ВО'!$BO$65="",1,0)</f>
        <v>0</v>
      </c>
    </row>
    <row r="801" spans="1:1">
      <c r="A801" s="663">
        <f>IF('Форма 3.2 | Т-ВО'!$BQ$65="",1,0)</f>
        <v>0</v>
      </c>
    </row>
    <row r="802" spans="1:1">
      <c r="A802" s="663">
        <f>IF('Форма 3.2 | Т-ВО'!$BS$65="",1,0)</f>
        <v>0</v>
      </c>
    </row>
    <row r="803" spans="1:1">
      <c r="A803" s="663">
        <f>IF('Форма 3.2 | Т-ВО'!$BV$65="",1,0)</f>
        <v>0</v>
      </c>
    </row>
    <row r="804" spans="1:1">
      <c r="A804" s="663">
        <f>IF('Форма 3.2 | Т-ВО'!$BX$65="",1,0)</f>
        <v>0</v>
      </c>
    </row>
    <row r="805" spans="1:1">
      <c r="A805" s="663">
        <f>IF('Форма 3.2 | Т-ВО'!$S$65="",1,0)</f>
        <v>0</v>
      </c>
    </row>
    <row r="806" spans="1:1">
      <c r="A806" s="663">
        <f>IF('Форма 3.2 | Т-ВО'!$U$65="",1,0)</f>
        <v>0</v>
      </c>
    </row>
    <row r="807" spans="1:1">
      <c r="A807" s="663">
        <f>IF('Форма 3.2 | Т-ВО'!$Z$65="",1,0)</f>
        <v>0</v>
      </c>
    </row>
    <row r="808" spans="1:1">
      <c r="A808" s="663">
        <f>IF('Форма 3.2 | Т-ВО'!$AB$65="",1,0)</f>
        <v>0</v>
      </c>
    </row>
    <row r="809" spans="1:1">
      <c r="A809" s="663">
        <f>IF('Форма 3.2 | Т-ВО'!$AG$65="",1,0)</f>
        <v>0</v>
      </c>
    </row>
    <row r="810" spans="1:1">
      <c r="A810" s="663">
        <f>IF('Форма 3.2 | Т-ВО'!$AI$65="",1,0)</f>
        <v>0</v>
      </c>
    </row>
    <row r="811" spans="1:1">
      <c r="A811" s="663">
        <f>IF('Форма 3.2 | Т-ВО'!$AN$65="",1,0)</f>
        <v>0</v>
      </c>
    </row>
    <row r="812" spans="1:1">
      <c r="A812" s="663">
        <f>IF('Форма 3.2 | Т-ВО'!$AP$65="",1,0)</f>
        <v>0</v>
      </c>
    </row>
    <row r="813" spans="1:1">
      <c r="A813" s="663">
        <f>IF('Форма 3.2 | Т-ВО'!$AU$65="",1,0)</f>
        <v>0</v>
      </c>
    </row>
    <row r="814" spans="1:1">
      <c r="A814" s="663">
        <f>IF('Форма 3.2 | Т-ВО'!$AW$65="",1,0)</f>
        <v>0</v>
      </c>
    </row>
    <row r="815" spans="1:1">
      <c r="A815" s="663">
        <f>IF('Форма 3.2 | Т-ВО'!$BB$65="",1,0)</f>
        <v>0</v>
      </c>
    </row>
    <row r="816" spans="1:1">
      <c r="A816" s="663">
        <f>IF('Форма 3.2 | Т-ВО'!$BD$65="",1,0)</f>
        <v>0</v>
      </c>
    </row>
    <row r="817" spans="1:1">
      <c r="A817" s="663">
        <f>IF('Форма 3.2 | Т-ВО'!$BI$65="",1,0)</f>
        <v>0</v>
      </c>
    </row>
    <row r="818" spans="1:1">
      <c r="A818" s="663">
        <f>IF('Форма 3.2 | Т-ВО'!$BK$65="",1,0)</f>
        <v>0</v>
      </c>
    </row>
    <row r="819" spans="1:1">
      <c r="A819" s="663">
        <f>IF('Форма 3.2 | Т-ВО'!$BP$65="",1,0)</f>
        <v>0</v>
      </c>
    </row>
    <row r="820" spans="1:1">
      <c r="A820" s="663">
        <f>IF('Форма 3.2 | Т-ВО'!$BR$65="",1,0)</f>
        <v>0</v>
      </c>
    </row>
    <row r="821" spans="1:1">
      <c r="A821" s="663">
        <f>IF('Форма 3.2 | Т-ВО'!$BW$65="",1,0)</f>
        <v>0</v>
      </c>
    </row>
    <row r="822" spans="1:1">
      <c r="A822" s="663">
        <f>IF('Форма 3.2 | Т-ВО'!$BY$65="",1,0)</f>
        <v>0</v>
      </c>
    </row>
    <row r="823" spans="1:1">
      <c r="A823" s="663">
        <f>IF('Форма 3.2 | Т-ВО'!$O$77="",1,0)</f>
        <v>0</v>
      </c>
    </row>
    <row r="824" spans="1:1">
      <c r="A824" s="663">
        <f>IF('Форма 3.2 | Т-ВО'!$O$78="",1,0)</f>
        <v>0</v>
      </c>
    </row>
    <row r="825" spans="1:1">
      <c r="A825" s="663">
        <f>IF('Форма 3.2 | Т-ВО'!$R$78="",1,0)</f>
        <v>0</v>
      </c>
    </row>
    <row r="826" spans="1:1">
      <c r="A826" s="663">
        <f>IF('Форма 3.2 | Т-ВО'!$T$78="",1,0)</f>
        <v>0</v>
      </c>
    </row>
    <row r="827" spans="1:1">
      <c r="A827" s="663">
        <f>IF('Форма 3.2 | Т-ВО'!$V$78="",1,0)</f>
        <v>0</v>
      </c>
    </row>
    <row r="828" spans="1:1">
      <c r="A828" s="663">
        <f>IF('Форма 3.2 | Т-ВО'!$Y$78="",1,0)</f>
        <v>0</v>
      </c>
    </row>
    <row r="829" spans="1:1">
      <c r="A829" s="663">
        <f>IF('Форма 3.2 | Т-ВО'!$AA$78="",1,0)</f>
        <v>0</v>
      </c>
    </row>
    <row r="830" spans="1:1">
      <c r="A830" s="663">
        <f>IF('Форма 3.2 | Т-ВО'!$AC$78="",1,0)</f>
        <v>0</v>
      </c>
    </row>
    <row r="831" spans="1:1">
      <c r="A831" s="663">
        <f>IF('Форма 3.2 | Т-ВО'!$AF$78="",1,0)</f>
        <v>0</v>
      </c>
    </row>
    <row r="832" spans="1:1">
      <c r="A832" s="663">
        <f>IF('Форма 3.2 | Т-ВО'!$AH$78="",1,0)</f>
        <v>0</v>
      </c>
    </row>
    <row r="833" spans="1:1">
      <c r="A833" s="663">
        <f>IF('Форма 3.2 | Т-ВО'!$AJ$78="",1,0)</f>
        <v>0</v>
      </c>
    </row>
    <row r="834" spans="1:1">
      <c r="A834" s="663">
        <f>IF('Форма 3.2 | Т-ВО'!$AM$78="",1,0)</f>
        <v>0</v>
      </c>
    </row>
    <row r="835" spans="1:1">
      <c r="A835" s="663">
        <f>IF('Форма 3.2 | Т-ВО'!$AO$78="",1,0)</f>
        <v>0</v>
      </c>
    </row>
    <row r="836" spans="1:1">
      <c r="A836" s="663">
        <f>IF('Форма 3.2 | Т-ВО'!$AQ$78="",1,0)</f>
        <v>0</v>
      </c>
    </row>
    <row r="837" spans="1:1">
      <c r="A837" s="663">
        <f>IF('Форма 3.2 | Т-ВО'!$AT$78="",1,0)</f>
        <v>0</v>
      </c>
    </row>
    <row r="838" spans="1:1">
      <c r="A838" s="663">
        <f>IF('Форма 3.2 | Т-ВО'!$AV$78="",1,0)</f>
        <v>0</v>
      </c>
    </row>
    <row r="839" spans="1:1">
      <c r="A839" s="663">
        <f>IF('Форма 3.2 | Т-ВО'!$AX$78="",1,0)</f>
        <v>0</v>
      </c>
    </row>
    <row r="840" spans="1:1">
      <c r="A840" s="663">
        <f>IF('Форма 3.2 | Т-ВО'!$BA$78="",1,0)</f>
        <v>0</v>
      </c>
    </row>
    <row r="841" spans="1:1">
      <c r="A841" s="663">
        <f>IF('Форма 3.2 | Т-ВО'!$BC$78="",1,0)</f>
        <v>0</v>
      </c>
    </row>
    <row r="842" spans="1:1">
      <c r="A842" s="663">
        <f>IF('Форма 3.2 | Т-ВО'!$BE$78="",1,0)</f>
        <v>0</v>
      </c>
    </row>
    <row r="843" spans="1:1">
      <c r="A843" s="663">
        <f>IF('Форма 3.2 | Т-ВО'!$BH$78="",1,0)</f>
        <v>0</v>
      </c>
    </row>
    <row r="844" spans="1:1">
      <c r="A844" s="663">
        <f>IF('Форма 3.2 | Т-ВО'!$BJ$78="",1,0)</f>
        <v>0</v>
      </c>
    </row>
    <row r="845" spans="1:1">
      <c r="A845" s="663">
        <f>IF('Форма 3.2 | Т-ВО'!$BL$78="",1,0)</f>
        <v>0</v>
      </c>
    </row>
    <row r="846" spans="1:1">
      <c r="A846" s="663">
        <f>IF('Форма 3.2 | Т-ВО'!$BO$78="",1,0)</f>
        <v>0</v>
      </c>
    </row>
    <row r="847" spans="1:1">
      <c r="A847" s="663">
        <f>IF('Форма 3.2 | Т-ВО'!$BQ$78="",1,0)</f>
        <v>0</v>
      </c>
    </row>
    <row r="848" spans="1:1">
      <c r="A848" s="663">
        <f>IF('Форма 3.2 | Т-ВО'!$BS$78="",1,0)</f>
        <v>0</v>
      </c>
    </row>
    <row r="849" spans="1:1">
      <c r="A849" s="663">
        <f>IF('Форма 3.2 | Т-ВО'!$BV$78="",1,0)</f>
        <v>0</v>
      </c>
    </row>
    <row r="850" spans="1:1">
      <c r="A850" s="663">
        <f>IF('Форма 3.2 | Т-ВО'!$BX$78="",1,0)</f>
        <v>0</v>
      </c>
    </row>
    <row r="851" spans="1:1">
      <c r="A851" s="663">
        <f>IF('Форма 3.2 | Т-ВО'!$S$78="",1,0)</f>
        <v>0</v>
      </c>
    </row>
    <row r="852" spans="1:1">
      <c r="A852" s="663">
        <f>IF('Форма 3.2 | Т-ВО'!$U$78="",1,0)</f>
        <v>0</v>
      </c>
    </row>
    <row r="853" spans="1:1">
      <c r="A853" s="663">
        <f>IF('Форма 3.2 | Т-ВО'!$Z$78="",1,0)</f>
        <v>0</v>
      </c>
    </row>
    <row r="854" spans="1:1">
      <c r="A854" s="663">
        <f>IF('Форма 3.2 | Т-ВО'!$AB$78="",1,0)</f>
        <v>0</v>
      </c>
    </row>
    <row r="855" spans="1:1">
      <c r="A855" s="663">
        <f>IF('Форма 3.2 | Т-ВО'!$AG$78="",1,0)</f>
        <v>0</v>
      </c>
    </row>
    <row r="856" spans="1:1">
      <c r="A856" s="663">
        <f>IF('Форма 3.2 | Т-ВО'!$AI$78="",1,0)</f>
        <v>0</v>
      </c>
    </row>
    <row r="857" spans="1:1">
      <c r="A857" s="663">
        <f>IF('Форма 3.2 | Т-ВО'!$AN$78="",1,0)</f>
        <v>0</v>
      </c>
    </row>
    <row r="858" spans="1:1">
      <c r="A858" s="663">
        <f>IF('Форма 3.2 | Т-ВО'!$AP$78="",1,0)</f>
        <v>0</v>
      </c>
    </row>
    <row r="859" spans="1:1">
      <c r="A859" s="663">
        <f>IF('Форма 3.2 | Т-ВО'!$AU$78="",1,0)</f>
        <v>0</v>
      </c>
    </row>
    <row r="860" spans="1:1">
      <c r="A860" s="663">
        <f>IF('Форма 3.2 | Т-ВО'!$AW$78="",1,0)</f>
        <v>0</v>
      </c>
    </row>
    <row r="861" spans="1:1">
      <c r="A861" s="663">
        <f>IF('Форма 3.2 | Т-ВО'!$BB$78="",1,0)</f>
        <v>0</v>
      </c>
    </row>
    <row r="862" spans="1:1">
      <c r="A862" s="663">
        <f>IF('Форма 3.2 | Т-ВО'!$BD$78="",1,0)</f>
        <v>0</v>
      </c>
    </row>
    <row r="863" spans="1:1">
      <c r="A863" s="663">
        <f>IF('Форма 3.2 | Т-ВО'!$BI$78="",1,0)</f>
        <v>0</v>
      </c>
    </row>
    <row r="864" spans="1:1">
      <c r="A864" s="663">
        <f>IF('Форма 3.2 | Т-ВО'!$BK$78="",1,0)</f>
        <v>0</v>
      </c>
    </row>
    <row r="865" spans="1:1">
      <c r="A865" s="663">
        <f>IF('Форма 3.2 | Т-ВО'!$BP$78="",1,0)</f>
        <v>0</v>
      </c>
    </row>
    <row r="866" spans="1:1">
      <c r="A866" s="663">
        <f>IF('Форма 3.2 | Т-ВО'!$BR$78="",1,0)</f>
        <v>0</v>
      </c>
    </row>
    <row r="867" spans="1:1">
      <c r="A867" s="663">
        <f>IF('Форма 3.2 | Т-ВО'!$BW$78="",1,0)</f>
        <v>0</v>
      </c>
    </row>
    <row r="868" spans="1:1">
      <c r="A868" s="663">
        <f>IF('Форма 3.2 | Т-ВО'!$BY$78="",1,0)</f>
        <v>0</v>
      </c>
    </row>
    <row r="869" spans="1:1">
      <c r="A869" s="663">
        <f>IF('Форма 3.2 | Т-ВО'!$O$81="",1,0)</f>
        <v>0</v>
      </c>
    </row>
    <row r="870" spans="1:1">
      <c r="A870" s="663">
        <f>IF('Форма 3.2 | Т-ВО'!$O$82="",1,0)</f>
        <v>0</v>
      </c>
    </row>
    <row r="871" spans="1:1">
      <c r="A871" s="663">
        <f>IF('Форма 3.2 | Т-ВО'!$R$82="",1,0)</f>
        <v>0</v>
      </c>
    </row>
    <row r="872" spans="1:1">
      <c r="A872" s="663">
        <f>IF('Форма 3.2 | Т-ВО'!$T$82="",1,0)</f>
        <v>0</v>
      </c>
    </row>
    <row r="873" spans="1:1">
      <c r="A873" s="663">
        <f>IF('Форма 3.2 | Т-ВО'!$V$82="",1,0)</f>
        <v>0</v>
      </c>
    </row>
    <row r="874" spans="1:1">
      <c r="A874" s="663">
        <f>IF('Форма 3.2 | Т-ВО'!$Y$82="",1,0)</f>
        <v>0</v>
      </c>
    </row>
    <row r="875" spans="1:1">
      <c r="A875" s="663">
        <f>IF('Форма 3.2 | Т-ВО'!$AA$82="",1,0)</f>
        <v>0</v>
      </c>
    </row>
    <row r="876" spans="1:1">
      <c r="A876" s="663">
        <f>IF('Форма 3.2 | Т-ВО'!$AC$82="",1,0)</f>
        <v>0</v>
      </c>
    </row>
    <row r="877" spans="1:1">
      <c r="A877" s="663">
        <f>IF('Форма 3.2 | Т-ВО'!$AF$82="",1,0)</f>
        <v>0</v>
      </c>
    </row>
    <row r="878" spans="1:1">
      <c r="A878" s="663">
        <f>IF('Форма 3.2 | Т-ВО'!$AH$82="",1,0)</f>
        <v>0</v>
      </c>
    </row>
    <row r="879" spans="1:1">
      <c r="A879" s="663">
        <f>IF('Форма 3.2 | Т-ВО'!$AJ$82="",1,0)</f>
        <v>0</v>
      </c>
    </row>
    <row r="880" spans="1:1">
      <c r="A880" s="663">
        <f>IF('Форма 3.2 | Т-ВО'!$AM$82="",1,0)</f>
        <v>0</v>
      </c>
    </row>
    <row r="881" spans="1:1">
      <c r="A881" s="663">
        <f>IF('Форма 3.2 | Т-ВО'!$AO$82="",1,0)</f>
        <v>0</v>
      </c>
    </row>
    <row r="882" spans="1:1">
      <c r="A882" s="663">
        <f>IF('Форма 3.2 | Т-ВО'!$AQ$82="",1,0)</f>
        <v>0</v>
      </c>
    </row>
    <row r="883" spans="1:1">
      <c r="A883" s="663">
        <f>IF('Форма 3.2 | Т-ВО'!$AT$82="",1,0)</f>
        <v>0</v>
      </c>
    </row>
    <row r="884" spans="1:1">
      <c r="A884" s="663">
        <f>IF('Форма 3.2 | Т-ВО'!$AV$82="",1,0)</f>
        <v>0</v>
      </c>
    </row>
    <row r="885" spans="1:1">
      <c r="A885" s="663">
        <f>IF('Форма 3.2 | Т-ВО'!$AX$82="",1,0)</f>
        <v>0</v>
      </c>
    </row>
    <row r="886" spans="1:1">
      <c r="A886" s="663">
        <f>IF('Форма 3.2 | Т-ВО'!$BA$82="",1,0)</f>
        <v>0</v>
      </c>
    </row>
    <row r="887" spans="1:1">
      <c r="A887" s="663">
        <f>IF('Форма 3.2 | Т-ВО'!$BC$82="",1,0)</f>
        <v>0</v>
      </c>
    </row>
    <row r="888" spans="1:1">
      <c r="A888" s="663">
        <f>IF('Форма 3.2 | Т-ВО'!$BE$82="",1,0)</f>
        <v>0</v>
      </c>
    </row>
    <row r="889" spans="1:1">
      <c r="A889" s="663">
        <f>IF('Форма 3.2 | Т-ВО'!$BH$82="",1,0)</f>
        <v>0</v>
      </c>
    </row>
    <row r="890" spans="1:1">
      <c r="A890" s="663">
        <f>IF('Форма 3.2 | Т-ВО'!$BJ$82="",1,0)</f>
        <v>0</v>
      </c>
    </row>
    <row r="891" spans="1:1">
      <c r="A891" s="663">
        <f>IF('Форма 3.2 | Т-ВО'!$BL$82="",1,0)</f>
        <v>0</v>
      </c>
    </row>
    <row r="892" spans="1:1">
      <c r="A892" s="663">
        <f>IF('Форма 3.2 | Т-ВО'!$BO$82="",1,0)</f>
        <v>0</v>
      </c>
    </row>
    <row r="893" spans="1:1">
      <c r="A893" s="663">
        <f>IF('Форма 3.2 | Т-ВО'!$BQ$82="",1,0)</f>
        <v>0</v>
      </c>
    </row>
    <row r="894" spans="1:1">
      <c r="A894" s="663">
        <f>IF('Форма 3.2 | Т-ВО'!$BS$82="",1,0)</f>
        <v>0</v>
      </c>
    </row>
    <row r="895" spans="1:1">
      <c r="A895" s="663">
        <f>IF('Форма 3.2 | Т-ВО'!$BV$82="",1,0)</f>
        <v>0</v>
      </c>
    </row>
    <row r="896" spans="1:1">
      <c r="A896" s="663">
        <f>IF('Форма 3.2 | Т-ВО'!$BX$82="",1,0)</f>
        <v>0</v>
      </c>
    </row>
    <row r="897" spans="1:1">
      <c r="A897" s="663">
        <f>IF('Форма 3.2 | Т-ВО'!$S$82="",1,0)</f>
        <v>0</v>
      </c>
    </row>
    <row r="898" spans="1:1">
      <c r="A898" s="663">
        <f>IF('Форма 3.2 | Т-ВО'!$U$82="",1,0)</f>
        <v>0</v>
      </c>
    </row>
    <row r="899" spans="1:1">
      <c r="A899" s="663">
        <f>IF('Форма 3.2 | Т-ВО'!$Z$82="",1,0)</f>
        <v>0</v>
      </c>
    </row>
    <row r="900" spans="1:1">
      <c r="A900" s="663">
        <f>IF('Форма 3.2 | Т-ВО'!$AB$82="",1,0)</f>
        <v>0</v>
      </c>
    </row>
    <row r="901" spans="1:1">
      <c r="A901" s="663">
        <f>IF('Форма 3.2 | Т-ВО'!$AG$82="",1,0)</f>
        <v>0</v>
      </c>
    </row>
    <row r="902" spans="1:1">
      <c r="A902" s="663">
        <f>IF('Форма 3.2 | Т-ВО'!$AI$82="",1,0)</f>
        <v>0</v>
      </c>
    </row>
    <row r="903" spans="1:1">
      <c r="A903" s="663">
        <f>IF('Форма 3.2 | Т-ВО'!$AN$82="",1,0)</f>
        <v>0</v>
      </c>
    </row>
    <row r="904" spans="1:1">
      <c r="A904" s="663">
        <f>IF('Форма 3.2 | Т-ВО'!$AP$82="",1,0)</f>
        <v>0</v>
      </c>
    </row>
    <row r="905" spans="1:1">
      <c r="A905" s="663">
        <f>IF('Форма 3.2 | Т-ВО'!$AU$82="",1,0)</f>
        <v>0</v>
      </c>
    </row>
    <row r="906" spans="1:1">
      <c r="A906" s="663">
        <f>IF('Форма 3.2 | Т-ВО'!$AW$82="",1,0)</f>
        <v>0</v>
      </c>
    </row>
    <row r="907" spans="1:1">
      <c r="A907" s="663">
        <f>IF('Форма 3.2 | Т-ВО'!$BB$82="",1,0)</f>
        <v>0</v>
      </c>
    </row>
    <row r="908" spans="1:1">
      <c r="A908" s="663">
        <f>IF('Форма 3.2 | Т-ВО'!$BD$82="",1,0)</f>
        <v>0</v>
      </c>
    </row>
    <row r="909" spans="1:1">
      <c r="A909" s="663">
        <f>IF('Форма 3.2 | Т-ВО'!$BI$82="",1,0)</f>
        <v>0</v>
      </c>
    </row>
    <row r="910" spans="1:1">
      <c r="A910" s="663">
        <f>IF('Форма 3.2 | Т-ВО'!$BK$82="",1,0)</f>
        <v>0</v>
      </c>
    </row>
    <row r="911" spans="1:1">
      <c r="A911" s="663">
        <f>IF('Форма 3.2 | Т-ВО'!$BP$82="",1,0)</f>
        <v>0</v>
      </c>
    </row>
    <row r="912" spans="1:1">
      <c r="A912" s="663">
        <f>IF('Форма 3.2 | Т-ВО'!$BR$82="",1,0)</f>
        <v>0</v>
      </c>
    </row>
    <row r="913" spans="1:1">
      <c r="A913" s="663">
        <f>IF('Форма 3.2 | Т-ВО'!$BW$82="",1,0)</f>
        <v>0</v>
      </c>
    </row>
    <row r="914" spans="1:1">
      <c r="A914" s="663">
        <f>IF('Форма 3.2 | Т-ВО'!$BY$82="",1,0)</f>
        <v>0</v>
      </c>
    </row>
    <row r="915" spans="1:1">
      <c r="A915" s="663">
        <f>IF('Форма 3.2 | Т-ВО'!$CC$174="",1,0)</f>
        <v>0</v>
      </c>
    </row>
    <row r="916" spans="1:1">
      <c r="A916" s="663">
        <f>IF('Форма 3.2 | Т-ВО'!$CE$174="",1,0)</f>
        <v>0</v>
      </c>
    </row>
    <row r="917" spans="1:1">
      <c r="A917" s="663">
        <f>IF('Форма 3.2 | Т-ВО'!$BZ$174="",1,0)</f>
        <v>0</v>
      </c>
    </row>
    <row r="918" spans="1:1">
      <c r="A918" s="663">
        <f>IF('Форма 3.2 | Т-ВО'!$CD$174="",1,0)</f>
        <v>0</v>
      </c>
    </row>
    <row r="919" spans="1:1">
      <c r="A919" s="663">
        <f>IF('Форма 3.2 | Т-ВО'!$CF$174="",1,0)</f>
        <v>0</v>
      </c>
    </row>
    <row r="920" spans="1:1">
      <c r="A920" s="663">
        <f>IF('Форма 3.2 | Т-ВО'!$CC$23="",1,0)</f>
        <v>0</v>
      </c>
    </row>
    <row r="921" spans="1:1">
      <c r="A921" s="663">
        <f>IF('Форма 3.2 | Т-ВО'!$CE$23="",1,0)</f>
        <v>0</v>
      </c>
    </row>
    <row r="922" spans="1:1">
      <c r="A922" s="663">
        <f>IF('Форма 3.2 | Т-ВО'!$BZ$23="",1,0)</f>
        <v>0</v>
      </c>
    </row>
    <row r="923" spans="1:1">
      <c r="A923" s="663">
        <f>IF('Форма 3.2 | Т-ВО'!$CD$23="",1,0)</f>
        <v>0</v>
      </c>
    </row>
    <row r="924" spans="1:1">
      <c r="A924" s="663">
        <f>IF('Форма 3.2 | Т-ВО'!$CF$23="",1,0)</f>
        <v>0</v>
      </c>
    </row>
    <row r="925" spans="1:1">
      <c r="A925" s="663">
        <f>IF('Форма 3.2 | Т-ВО'!$CC$40="",1,0)</f>
        <v>0</v>
      </c>
    </row>
    <row r="926" spans="1:1">
      <c r="A926" s="663">
        <f>IF('Форма 3.2 | Т-ВО'!$CE$40="",1,0)</f>
        <v>0</v>
      </c>
    </row>
    <row r="927" spans="1:1">
      <c r="A927" s="663">
        <f>IF('Форма 3.2 | Т-ВО'!$BZ$40="",1,0)</f>
        <v>0</v>
      </c>
    </row>
    <row r="928" spans="1:1">
      <c r="A928" s="663">
        <f>IF('Форма 3.2 | Т-ВО'!$CD$40="",1,0)</f>
        <v>0</v>
      </c>
    </row>
    <row r="929" spans="1:1">
      <c r="A929" s="663">
        <f>IF('Форма 3.2 | Т-ВО'!$CF$40="",1,0)</f>
        <v>0</v>
      </c>
    </row>
    <row r="930" spans="1:1">
      <c r="A930" s="663">
        <f>IF('Форма 3.2 | Т-ВО'!$CC$57="",1,0)</f>
        <v>0</v>
      </c>
    </row>
    <row r="931" spans="1:1">
      <c r="A931" s="663">
        <f>IF('Форма 3.2 | Т-ВО'!$CE$57="",1,0)</f>
        <v>0</v>
      </c>
    </row>
    <row r="932" spans="1:1">
      <c r="A932" s="663">
        <f>IF('Форма 3.2 | Т-ВО'!$BZ$57="",1,0)</f>
        <v>0</v>
      </c>
    </row>
    <row r="933" spans="1:1">
      <c r="A933" s="663">
        <f>IF('Форма 3.2 | Т-ВО'!$CD$57="",1,0)</f>
        <v>0</v>
      </c>
    </row>
    <row r="934" spans="1:1">
      <c r="A934" s="663">
        <f>IF('Форма 3.2 | Т-ВО'!$CF$57="",1,0)</f>
        <v>0</v>
      </c>
    </row>
    <row r="935" spans="1:1">
      <c r="A935" s="663">
        <f>IF('Форма 3.2 | Т-ВО'!$CC$74="",1,0)</f>
        <v>0</v>
      </c>
    </row>
    <row r="936" spans="1:1">
      <c r="A936" s="663">
        <f>IF('Форма 3.2 | Т-ВО'!$CE$74="",1,0)</f>
        <v>0</v>
      </c>
    </row>
    <row r="937" spans="1:1">
      <c r="A937" s="663">
        <f>IF('Форма 3.2 | Т-ВО'!$BZ$74="",1,0)</f>
        <v>0</v>
      </c>
    </row>
    <row r="938" spans="1:1">
      <c r="A938" s="663">
        <f>IF('Форма 3.2 | Т-ВО'!$CD$74="",1,0)</f>
        <v>0</v>
      </c>
    </row>
    <row r="939" spans="1:1">
      <c r="A939" s="663">
        <f>IF('Форма 3.2 | Т-ВО'!$CF$74="",1,0)</f>
        <v>0</v>
      </c>
    </row>
    <row r="940" spans="1:1">
      <c r="A940" s="663">
        <f>IF('Форма 3.2 | Т-ВО'!$CC$91="",1,0)</f>
        <v>0</v>
      </c>
    </row>
    <row r="941" spans="1:1">
      <c r="A941" s="663">
        <f>IF('Форма 3.2 | Т-ВО'!$CE$91="",1,0)</f>
        <v>0</v>
      </c>
    </row>
    <row r="942" spans="1:1">
      <c r="A942" s="663">
        <f>IF('Форма 3.2 | Т-ВО'!$BZ$91="",1,0)</f>
        <v>0</v>
      </c>
    </row>
    <row r="943" spans="1:1">
      <c r="A943" s="663">
        <f>IF('Форма 3.2 | Т-ВО'!$CD$91="",1,0)</f>
        <v>0</v>
      </c>
    </row>
    <row r="944" spans="1:1">
      <c r="A944" s="663">
        <f>IF('Форма 3.2 | Т-ВО'!$CF$91="",1,0)</f>
        <v>0</v>
      </c>
    </row>
    <row r="945" spans="1:1">
      <c r="A945" s="663">
        <f>IF('Форма 3.2 | Т-ВО'!$CC$108="",1,0)</f>
        <v>0</v>
      </c>
    </row>
    <row r="946" spans="1:1">
      <c r="A946" s="663">
        <f>IF('Форма 3.2 | Т-ВО'!$CE$108="",1,0)</f>
        <v>0</v>
      </c>
    </row>
    <row r="947" spans="1:1">
      <c r="A947" s="663">
        <f>IF('Форма 3.2 | Т-ВО'!$BZ$108="",1,0)</f>
        <v>0</v>
      </c>
    </row>
    <row r="948" spans="1:1">
      <c r="A948" s="663">
        <f>IF('Форма 3.2 | Т-ВО'!$CD$108="",1,0)</f>
        <v>0</v>
      </c>
    </row>
    <row r="949" spans="1:1">
      <c r="A949" s="663">
        <f>IF('Форма 3.2 | Т-ВО'!$CF$108="",1,0)</f>
        <v>0</v>
      </c>
    </row>
    <row r="950" spans="1:1">
      <c r="A950" s="663">
        <f>IF('Форма 3.2 | Т-ВО'!$CC$124="",1,0)</f>
        <v>0</v>
      </c>
    </row>
    <row r="951" spans="1:1">
      <c r="A951" s="663">
        <f>IF('Форма 3.2 | Т-ВО'!$CE$124="",1,0)</f>
        <v>0</v>
      </c>
    </row>
    <row r="952" spans="1:1">
      <c r="A952" s="663">
        <f>IF('Форма 3.2 | Т-ВО'!$BZ$124="",1,0)</f>
        <v>0</v>
      </c>
    </row>
    <row r="953" spans="1:1">
      <c r="A953" s="663">
        <f>IF('Форма 3.2 | Т-ВО'!$CD$124="",1,0)</f>
        <v>0</v>
      </c>
    </row>
    <row r="954" spans="1:1">
      <c r="A954" s="663">
        <f>IF('Форма 3.2 | Т-ВО'!$CF$124="",1,0)</f>
        <v>0</v>
      </c>
    </row>
    <row r="955" spans="1:1">
      <c r="A955" s="663">
        <f>IF('Форма 3.2 | Т-ВО'!$CC$141="",1,0)</f>
        <v>0</v>
      </c>
    </row>
    <row r="956" spans="1:1">
      <c r="A956" s="663">
        <f>IF('Форма 3.2 | Т-ВО'!$CE$141="",1,0)</f>
        <v>0</v>
      </c>
    </row>
    <row r="957" spans="1:1">
      <c r="A957" s="663">
        <f>IF('Форма 3.2 | Т-ВО'!$BZ$141="",1,0)</f>
        <v>0</v>
      </c>
    </row>
    <row r="958" spans="1:1">
      <c r="A958" s="663">
        <f>IF('Форма 3.2 | Т-ВО'!$CD$141="",1,0)</f>
        <v>0</v>
      </c>
    </row>
    <row r="959" spans="1:1">
      <c r="A959" s="663">
        <f>IF('Форма 3.2 | Т-ВО'!$CF$141="",1,0)</f>
        <v>0</v>
      </c>
    </row>
    <row r="960" spans="1:1">
      <c r="A960" s="663">
        <f>IF('Форма 3.2 | Т-ВО'!$CC$27="",1,0)</f>
        <v>0</v>
      </c>
    </row>
    <row r="961" spans="1:1">
      <c r="A961" s="663">
        <f>IF('Форма 3.2 | Т-ВО'!$CE$27="",1,0)</f>
        <v>0</v>
      </c>
    </row>
    <row r="962" spans="1:1">
      <c r="A962" s="663">
        <f>IF('Форма 3.2 | Т-ВО'!$BZ$27="",1,0)</f>
        <v>0</v>
      </c>
    </row>
    <row r="963" spans="1:1">
      <c r="A963" s="663">
        <f>IF('Форма 3.2 | Т-ВО'!$CD$27="",1,0)</f>
        <v>0</v>
      </c>
    </row>
    <row r="964" spans="1:1">
      <c r="A964" s="663">
        <f>IF('Форма 3.2 | Т-ВО'!$CF$27="",1,0)</f>
        <v>0</v>
      </c>
    </row>
    <row r="965" spans="1:1">
      <c r="A965" s="663">
        <f>IF('Форма 3.2 | Т-ВО'!$CC$31="",1,0)</f>
        <v>0</v>
      </c>
    </row>
    <row r="966" spans="1:1">
      <c r="A966" s="663">
        <f>IF('Форма 3.2 | Т-ВО'!$CE$31="",1,0)</f>
        <v>0</v>
      </c>
    </row>
    <row r="967" spans="1:1">
      <c r="A967" s="663">
        <f>IF('Форма 3.2 | Т-ВО'!$BZ$31="",1,0)</f>
        <v>0</v>
      </c>
    </row>
    <row r="968" spans="1:1">
      <c r="A968" s="663">
        <f>IF('Форма 3.2 | Т-ВО'!$CD$31="",1,0)</f>
        <v>0</v>
      </c>
    </row>
    <row r="969" spans="1:1">
      <c r="A969" s="663">
        <f>IF('Форма 3.2 | Т-ВО'!$CF$31="",1,0)</f>
        <v>0</v>
      </c>
    </row>
    <row r="970" spans="1:1">
      <c r="A970" s="663">
        <f>IF('Форма 3.2 | Т-ВО'!$CC$44="",1,0)</f>
        <v>0</v>
      </c>
    </row>
    <row r="971" spans="1:1">
      <c r="A971" s="663">
        <f>IF('Форма 3.2 | Т-ВО'!$CE$44="",1,0)</f>
        <v>0</v>
      </c>
    </row>
    <row r="972" spans="1:1">
      <c r="A972" s="663">
        <f>IF('Форма 3.2 | Т-ВО'!$BZ$44="",1,0)</f>
        <v>0</v>
      </c>
    </row>
    <row r="973" spans="1:1">
      <c r="A973" s="663">
        <f>IF('Форма 3.2 | Т-ВО'!$CD$44="",1,0)</f>
        <v>0</v>
      </c>
    </row>
    <row r="974" spans="1:1">
      <c r="A974" s="663">
        <f>IF('Форма 3.2 | Т-ВО'!$CF$44="",1,0)</f>
        <v>0</v>
      </c>
    </row>
    <row r="975" spans="1:1">
      <c r="A975" s="663">
        <f>IF('Форма 3.2 | Т-ВО'!$CC$48="",1,0)</f>
        <v>0</v>
      </c>
    </row>
    <row r="976" spans="1:1">
      <c r="A976" s="663">
        <f>IF('Форма 3.2 | Т-ВО'!$CE$48="",1,0)</f>
        <v>0</v>
      </c>
    </row>
    <row r="977" spans="1:1">
      <c r="A977" s="663">
        <f>IF('Форма 3.2 | Т-ВО'!$BZ$48="",1,0)</f>
        <v>0</v>
      </c>
    </row>
    <row r="978" spans="1:1">
      <c r="A978" s="663">
        <f>IF('Форма 3.2 | Т-ВО'!$CD$48="",1,0)</f>
        <v>0</v>
      </c>
    </row>
    <row r="979" spans="1:1">
      <c r="A979" s="663">
        <f>IF('Форма 3.2 | Т-ВО'!$CF$48="",1,0)</f>
        <v>0</v>
      </c>
    </row>
    <row r="980" spans="1:1">
      <c r="A980" s="663">
        <f>IF('Форма 3.2 | Т-ВО'!$CC$61="",1,0)</f>
        <v>0</v>
      </c>
    </row>
    <row r="981" spans="1:1">
      <c r="A981" s="663">
        <f>IF('Форма 3.2 | Т-ВО'!$CE$61="",1,0)</f>
        <v>0</v>
      </c>
    </row>
    <row r="982" spans="1:1">
      <c r="A982" s="663">
        <f>IF('Форма 3.2 | Т-ВО'!$BZ$61="",1,0)</f>
        <v>0</v>
      </c>
    </row>
    <row r="983" spans="1:1">
      <c r="A983" s="663">
        <f>IF('Форма 3.2 | Т-ВО'!$CD$61="",1,0)</f>
        <v>0</v>
      </c>
    </row>
    <row r="984" spans="1:1">
      <c r="A984" s="663">
        <f>IF('Форма 3.2 | Т-ВО'!$CF$61="",1,0)</f>
        <v>0</v>
      </c>
    </row>
    <row r="985" spans="1:1">
      <c r="A985" s="663">
        <f>IF('Форма 3.2 | Т-ВО'!$CC$65="",1,0)</f>
        <v>0</v>
      </c>
    </row>
    <row r="986" spans="1:1">
      <c r="A986" s="663">
        <f>IF('Форма 3.2 | Т-ВО'!$CE$65="",1,0)</f>
        <v>0</v>
      </c>
    </row>
    <row r="987" spans="1:1">
      <c r="A987" s="663">
        <f>IF('Форма 3.2 | Т-ВО'!$BZ$65="",1,0)</f>
        <v>0</v>
      </c>
    </row>
    <row r="988" spans="1:1">
      <c r="A988" s="663">
        <f>IF('Форма 3.2 | Т-ВО'!$CD$65="",1,0)</f>
        <v>0</v>
      </c>
    </row>
    <row r="989" spans="1:1">
      <c r="A989" s="663">
        <f>IF('Форма 3.2 | Т-ВО'!$CF$65="",1,0)</f>
        <v>0</v>
      </c>
    </row>
    <row r="990" spans="1:1">
      <c r="A990" s="663">
        <f>IF('Форма 3.2 | Т-ВО'!$CC$78="",1,0)</f>
        <v>0</v>
      </c>
    </row>
    <row r="991" spans="1:1">
      <c r="A991" s="663">
        <f>IF('Форма 3.2 | Т-ВО'!$CE$78="",1,0)</f>
        <v>0</v>
      </c>
    </row>
    <row r="992" spans="1:1">
      <c r="A992" s="663">
        <f>IF('Форма 3.2 | Т-ВО'!$BZ$78="",1,0)</f>
        <v>0</v>
      </c>
    </row>
    <row r="993" spans="1:1">
      <c r="A993" s="663">
        <f>IF('Форма 3.2 | Т-ВО'!$CD$78="",1,0)</f>
        <v>0</v>
      </c>
    </row>
    <row r="994" spans="1:1">
      <c r="A994" s="663">
        <f>IF('Форма 3.2 | Т-ВО'!$CF$78="",1,0)</f>
        <v>0</v>
      </c>
    </row>
    <row r="995" spans="1:1">
      <c r="A995" s="663">
        <f>IF('Форма 3.2 | Т-ВО'!$CC$82="",1,0)</f>
        <v>0</v>
      </c>
    </row>
    <row r="996" spans="1:1">
      <c r="A996" s="663">
        <f>IF('Форма 3.2 | Т-ВО'!$CE$82="",1,0)</f>
        <v>0</v>
      </c>
    </row>
    <row r="997" spans="1:1">
      <c r="A997" s="663">
        <f>IF('Форма 3.2 | Т-ВО'!$BZ$82="",1,0)</f>
        <v>0</v>
      </c>
    </row>
    <row r="998" spans="1:1">
      <c r="A998" s="663">
        <f>IF('Форма 3.2 | Т-ВО'!$CD$82="",1,0)</f>
        <v>0</v>
      </c>
    </row>
    <row r="999" spans="1:1">
      <c r="A999" s="663">
        <f>IF('Форма 3.2 | Т-ВО'!$CF$82="",1,0)</f>
        <v>0</v>
      </c>
    </row>
    <row r="1000" spans="1:1">
      <c r="A1000" s="663">
        <f>IF('Форма 3.2 | Т-ВО'!$CC$158="",1,0)</f>
        <v>0</v>
      </c>
    </row>
    <row r="1001" spans="1:1">
      <c r="A1001" s="663">
        <f>IF('Форма 3.2 | Т-ВО'!$CE$158="",1,0)</f>
        <v>0</v>
      </c>
    </row>
    <row r="1002" spans="1:1">
      <c r="A1002" s="663">
        <f>IF('Форма 3.2 | Т-ВО'!$BZ$158="",1,0)</f>
        <v>0</v>
      </c>
    </row>
    <row r="1003" spans="1:1">
      <c r="A1003" s="663">
        <f>IF('Форма 3.2 | Т-ВО'!$CD$158="",1,0)</f>
        <v>0</v>
      </c>
    </row>
    <row r="1004" spans="1:1">
      <c r="A1004" s="663">
        <f>IF('Форма 3.2 | Т-ВО'!$CF$158="",1,0)</f>
        <v>0</v>
      </c>
    </row>
    <row r="1005" spans="1:1">
      <c r="A1005" s="663">
        <f>IF('Форма 3.2 | Т-ВО'!$O$94="",1,0)</f>
        <v>0</v>
      </c>
    </row>
    <row r="1006" spans="1:1">
      <c r="A1006" s="663">
        <f>IF('Форма 3.2 | Т-ВО'!$O$95="",1,0)</f>
        <v>0</v>
      </c>
    </row>
    <row r="1007" spans="1:1">
      <c r="A1007" s="663">
        <f>IF('Форма 3.2 | Т-ВО'!$R$95="",1,0)</f>
        <v>0</v>
      </c>
    </row>
    <row r="1008" spans="1:1">
      <c r="A1008" s="663">
        <f>IF('Форма 3.2 | Т-ВО'!$T$95="",1,0)</f>
        <v>0</v>
      </c>
    </row>
    <row r="1009" spans="1:1">
      <c r="A1009" s="663">
        <f>IF('Форма 3.2 | Т-ВО'!$V$95="",1,0)</f>
        <v>0</v>
      </c>
    </row>
    <row r="1010" spans="1:1">
      <c r="A1010" s="663">
        <f>IF('Форма 3.2 | Т-ВО'!$Y$95="",1,0)</f>
        <v>0</v>
      </c>
    </row>
    <row r="1011" spans="1:1">
      <c r="A1011" s="663">
        <f>IF('Форма 3.2 | Т-ВО'!$AA$95="",1,0)</f>
        <v>0</v>
      </c>
    </row>
    <row r="1012" spans="1:1">
      <c r="A1012" s="663">
        <f>IF('Форма 3.2 | Т-ВО'!$AC$95="",1,0)</f>
        <v>0</v>
      </c>
    </row>
    <row r="1013" spans="1:1">
      <c r="A1013" s="663">
        <f>IF('Форма 3.2 | Т-ВО'!$AF$95="",1,0)</f>
        <v>0</v>
      </c>
    </row>
    <row r="1014" spans="1:1">
      <c r="A1014" s="663">
        <f>IF('Форма 3.2 | Т-ВО'!$AH$95="",1,0)</f>
        <v>0</v>
      </c>
    </row>
    <row r="1015" spans="1:1">
      <c r="A1015" s="663">
        <f>IF('Форма 3.2 | Т-ВО'!$AJ$95="",1,0)</f>
        <v>0</v>
      </c>
    </row>
    <row r="1016" spans="1:1">
      <c r="A1016" s="663">
        <f>IF('Форма 3.2 | Т-ВО'!$AM$95="",1,0)</f>
        <v>0</v>
      </c>
    </row>
    <row r="1017" spans="1:1">
      <c r="A1017" s="663">
        <f>IF('Форма 3.2 | Т-ВО'!$AO$95="",1,0)</f>
        <v>0</v>
      </c>
    </row>
    <row r="1018" spans="1:1">
      <c r="A1018" s="663">
        <f>IF('Форма 3.2 | Т-ВО'!$AQ$95="",1,0)</f>
        <v>0</v>
      </c>
    </row>
    <row r="1019" spans="1:1">
      <c r="A1019" s="663">
        <f>IF('Форма 3.2 | Т-ВО'!$AT$95="",1,0)</f>
        <v>0</v>
      </c>
    </row>
    <row r="1020" spans="1:1">
      <c r="A1020" s="663">
        <f>IF('Форма 3.2 | Т-ВО'!$AV$95="",1,0)</f>
        <v>0</v>
      </c>
    </row>
    <row r="1021" spans="1:1">
      <c r="A1021" s="663">
        <f>IF('Форма 3.2 | Т-ВО'!$AX$95="",1,0)</f>
        <v>0</v>
      </c>
    </row>
    <row r="1022" spans="1:1">
      <c r="A1022" s="663">
        <f>IF('Форма 3.2 | Т-ВО'!$BA$95="",1,0)</f>
        <v>0</v>
      </c>
    </row>
    <row r="1023" spans="1:1">
      <c r="A1023" s="663">
        <f>IF('Форма 3.2 | Т-ВО'!$BC$95="",1,0)</f>
        <v>0</v>
      </c>
    </row>
    <row r="1024" spans="1:1">
      <c r="A1024" s="663">
        <f>IF('Форма 3.2 | Т-ВО'!$BE$95="",1,0)</f>
        <v>0</v>
      </c>
    </row>
    <row r="1025" spans="1:1">
      <c r="A1025" s="663">
        <f>IF('Форма 3.2 | Т-ВО'!$BH$95="",1,0)</f>
        <v>0</v>
      </c>
    </row>
    <row r="1026" spans="1:1">
      <c r="A1026" s="663">
        <f>IF('Форма 3.2 | Т-ВО'!$BJ$95="",1,0)</f>
        <v>0</v>
      </c>
    </row>
    <row r="1027" spans="1:1">
      <c r="A1027" s="663">
        <f>IF('Форма 3.2 | Т-ВО'!$BL$95="",1,0)</f>
        <v>0</v>
      </c>
    </row>
    <row r="1028" spans="1:1">
      <c r="A1028" s="663">
        <f>IF('Форма 3.2 | Т-ВО'!$BO$95="",1,0)</f>
        <v>0</v>
      </c>
    </row>
    <row r="1029" spans="1:1">
      <c r="A1029" s="663">
        <f>IF('Форма 3.2 | Т-ВО'!$BQ$95="",1,0)</f>
        <v>0</v>
      </c>
    </row>
    <row r="1030" spans="1:1">
      <c r="A1030" s="663">
        <f>IF('Форма 3.2 | Т-ВО'!$BS$95="",1,0)</f>
        <v>0</v>
      </c>
    </row>
    <row r="1031" spans="1:1">
      <c r="A1031" s="663">
        <f>IF('Форма 3.2 | Т-ВО'!$BV$95="",1,0)</f>
        <v>0</v>
      </c>
    </row>
    <row r="1032" spans="1:1">
      <c r="A1032" s="663">
        <f>IF('Форма 3.2 | Т-ВО'!$BX$95="",1,0)</f>
        <v>0</v>
      </c>
    </row>
    <row r="1033" spans="1:1">
      <c r="A1033" s="663">
        <f>IF('Форма 3.2 | Т-ВО'!$BZ$95="",1,0)</f>
        <v>0</v>
      </c>
    </row>
    <row r="1034" spans="1:1">
      <c r="A1034" s="663">
        <f>IF('Форма 3.2 | Т-ВО'!$CC$95="",1,0)</f>
        <v>0</v>
      </c>
    </row>
    <row r="1035" spans="1:1">
      <c r="A1035" s="663">
        <f>IF('Форма 3.2 | Т-ВО'!$CE$95="",1,0)</f>
        <v>0</v>
      </c>
    </row>
    <row r="1036" spans="1:1">
      <c r="A1036" s="663">
        <f>IF('Форма 3.2 | Т-ВО'!$S$95="",1,0)</f>
        <v>0</v>
      </c>
    </row>
    <row r="1037" spans="1:1">
      <c r="A1037" s="663">
        <f>IF('Форма 3.2 | Т-ВО'!$U$95="",1,0)</f>
        <v>0</v>
      </c>
    </row>
    <row r="1038" spans="1:1">
      <c r="A1038" s="663">
        <f>IF('Форма 3.2 | Т-ВО'!$Z$95="",1,0)</f>
        <v>0</v>
      </c>
    </row>
    <row r="1039" spans="1:1">
      <c r="A1039" s="663">
        <f>IF('Форма 3.2 | Т-ВО'!$AB$95="",1,0)</f>
        <v>0</v>
      </c>
    </row>
    <row r="1040" spans="1:1">
      <c r="A1040" s="663">
        <f>IF('Форма 3.2 | Т-ВО'!$AG$95="",1,0)</f>
        <v>0</v>
      </c>
    </row>
    <row r="1041" spans="1:1">
      <c r="A1041" s="663">
        <f>IF('Форма 3.2 | Т-ВО'!$AI$95="",1,0)</f>
        <v>0</v>
      </c>
    </row>
    <row r="1042" spans="1:1">
      <c r="A1042" s="663">
        <f>IF('Форма 3.2 | Т-ВО'!$AN$95="",1,0)</f>
        <v>0</v>
      </c>
    </row>
    <row r="1043" spans="1:1">
      <c r="A1043" s="663">
        <f>IF('Форма 3.2 | Т-ВО'!$AP$95="",1,0)</f>
        <v>0</v>
      </c>
    </row>
    <row r="1044" spans="1:1">
      <c r="A1044" s="663">
        <f>IF('Форма 3.2 | Т-ВО'!$AU$95="",1,0)</f>
        <v>0</v>
      </c>
    </row>
    <row r="1045" spans="1:1">
      <c r="A1045" s="663">
        <f>IF('Форма 3.2 | Т-ВО'!$AW$95="",1,0)</f>
        <v>0</v>
      </c>
    </row>
    <row r="1046" spans="1:1">
      <c r="A1046" s="663">
        <f>IF('Форма 3.2 | Т-ВО'!$BB$95="",1,0)</f>
        <v>0</v>
      </c>
    </row>
    <row r="1047" spans="1:1">
      <c r="A1047" s="663">
        <f>IF('Форма 3.2 | Т-ВО'!$BD$95="",1,0)</f>
        <v>0</v>
      </c>
    </row>
    <row r="1048" spans="1:1">
      <c r="A1048" s="663">
        <f>IF('Форма 3.2 | Т-ВО'!$BI$95="",1,0)</f>
        <v>0</v>
      </c>
    </row>
    <row r="1049" spans="1:1">
      <c r="A1049" s="663">
        <f>IF('Форма 3.2 | Т-ВО'!$BK$95="",1,0)</f>
        <v>0</v>
      </c>
    </row>
    <row r="1050" spans="1:1">
      <c r="A1050" s="663">
        <f>IF('Форма 3.2 | Т-ВО'!$BP$95="",1,0)</f>
        <v>0</v>
      </c>
    </row>
    <row r="1051" spans="1:1">
      <c r="A1051" s="663">
        <f>IF('Форма 3.2 | Т-ВО'!$BR$95="",1,0)</f>
        <v>0</v>
      </c>
    </row>
    <row r="1052" spans="1:1">
      <c r="A1052" s="663">
        <f>IF('Форма 3.2 | Т-ВО'!$BW$95="",1,0)</f>
        <v>0</v>
      </c>
    </row>
    <row r="1053" spans="1:1">
      <c r="A1053" s="663">
        <f>IF('Форма 3.2 | Т-ВО'!$BY$95="",1,0)</f>
        <v>0</v>
      </c>
    </row>
    <row r="1054" spans="1:1">
      <c r="A1054" s="663">
        <f>IF('Форма 3.2 | Т-ВО'!$CD$95="",1,0)</f>
        <v>0</v>
      </c>
    </row>
    <row r="1055" spans="1:1">
      <c r="A1055" s="663">
        <f>IF('Форма 3.2 | Т-ВО'!$CF$95="",1,0)</f>
        <v>0</v>
      </c>
    </row>
    <row r="1056" spans="1:1">
      <c r="A1056" s="663">
        <f>IF('Форма 3.2 | Т-ВО'!$O$98="",1,0)</f>
        <v>0</v>
      </c>
    </row>
    <row r="1057" spans="1:1">
      <c r="A1057" s="663">
        <f>IF('Форма 3.2 | Т-ВО'!$O$99="",1,0)</f>
        <v>0</v>
      </c>
    </row>
    <row r="1058" spans="1:1">
      <c r="A1058" s="663">
        <f>IF('Форма 3.2 | Т-ВО'!$R$99="",1,0)</f>
        <v>0</v>
      </c>
    </row>
    <row r="1059" spans="1:1">
      <c r="A1059" s="663">
        <f>IF('Форма 3.2 | Т-ВО'!$T$99="",1,0)</f>
        <v>0</v>
      </c>
    </row>
    <row r="1060" spans="1:1">
      <c r="A1060" s="663">
        <f>IF('Форма 3.2 | Т-ВО'!$V$99="",1,0)</f>
        <v>0</v>
      </c>
    </row>
    <row r="1061" spans="1:1">
      <c r="A1061" s="663">
        <f>IF('Форма 3.2 | Т-ВО'!$Y$99="",1,0)</f>
        <v>0</v>
      </c>
    </row>
    <row r="1062" spans="1:1">
      <c r="A1062" s="663">
        <f>IF('Форма 3.2 | Т-ВО'!$AA$99="",1,0)</f>
        <v>0</v>
      </c>
    </row>
    <row r="1063" spans="1:1">
      <c r="A1063" s="663">
        <f>IF('Форма 3.2 | Т-ВО'!$AC$99="",1,0)</f>
        <v>0</v>
      </c>
    </row>
    <row r="1064" spans="1:1">
      <c r="A1064" s="663">
        <f>IF('Форма 3.2 | Т-ВО'!$AF$99="",1,0)</f>
        <v>0</v>
      </c>
    </row>
    <row r="1065" spans="1:1">
      <c r="A1065" s="663">
        <f>IF('Форма 3.2 | Т-ВО'!$AH$99="",1,0)</f>
        <v>0</v>
      </c>
    </row>
    <row r="1066" spans="1:1">
      <c r="A1066" s="663">
        <f>IF('Форма 3.2 | Т-ВО'!$AJ$99="",1,0)</f>
        <v>0</v>
      </c>
    </row>
    <row r="1067" spans="1:1">
      <c r="A1067" s="663">
        <f>IF('Форма 3.2 | Т-ВО'!$AM$99="",1,0)</f>
        <v>0</v>
      </c>
    </row>
    <row r="1068" spans="1:1">
      <c r="A1068" s="663">
        <f>IF('Форма 3.2 | Т-ВО'!$AO$99="",1,0)</f>
        <v>0</v>
      </c>
    </row>
    <row r="1069" spans="1:1">
      <c r="A1069" s="663">
        <f>IF('Форма 3.2 | Т-ВО'!$AQ$99="",1,0)</f>
        <v>0</v>
      </c>
    </row>
    <row r="1070" spans="1:1">
      <c r="A1070" s="663">
        <f>IF('Форма 3.2 | Т-ВО'!$AT$99="",1,0)</f>
        <v>0</v>
      </c>
    </row>
    <row r="1071" spans="1:1">
      <c r="A1071" s="663">
        <f>IF('Форма 3.2 | Т-ВО'!$AV$99="",1,0)</f>
        <v>0</v>
      </c>
    </row>
    <row r="1072" spans="1:1">
      <c r="A1072" s="663">
        <f>IF('Форма 3.2 | Т-ВО'!$AX$99="",1,0)</f>
        <v>0</v>
      </c>
    </row>
    <row r="1073" spans="1:1">
      <c r="A1073" s="663">
        <f>IF('Форма 3.2 | Т-ВО'!$BA$99="",1,0)</f>
        <v>0</v>
      </c>
    </row>
    <row r="1074" spans="1:1">
      <c r="A1074" s="663">
        <f>IF('Форма 3.2 | Т-ВО'!$BC$99="",1,0)</f>
        <v>0</v>
      </c>
    </row>
    <row r="1075" spans="1:1">
      <c r="A1075" s="663">
        <f>IF('Форма 3.2 | Т-ВО'!$BE$99="",1,0)</f>
        <v>0</v>
      </c>
    </row>
    <row r="1076" spans="1:1">
      <c r="A1076" s="663">
        <f>IF('Форма 3.2 | Т-ВО'!$BH$99="",1,0)</f>
        <v>0</v>
      </c>
    </row>
    <row r="1077" spans="1:1">
      <c r="A1077" s="663">
        <f>IF('Форма 3.2 | Т-ВО'!$BJ$99="",1,0)</f>
        <v>0</v>
      </c>
    </row>
    <row r="1078" spans="1:1">
      <c r="A1078" s="663">
        <f>IF('Форма 3.2 | Т-ВО'!$BL$99="",1,0)</f>
        <v>0</v>
      </c>
    </row>
    <row r="1079" spans="1:1">
      <c r="A1079" s="663">
        <f>IF('Форма 3.2 | Т-ВО'!$BO$99="",1,0)</f>
        <v>0</v>
      </c>
    </row>
    <row r="1080" spans="1:1">
      <c r="A1080" s="663">
        <f>IF('Форма 3.2 | Т-ВО'!$BQ$99="",1,0)</f>
        <v>0</v>
      </c>
    </row>
    <row r="1081" spans="1:1">
      <c r="A1081" s="663">
        <f>IF('Форма 3.2 | Т-ВО'!$BS$99="",1,0)</f>
        <v>0</v>
      </c>
    </row>
    <row r="1082" spans="1:1">
      <c r="A1082" s="663">
        <f>IF('Форма 3.2 | Т-ВО'!$BV$99="",1,0)</f>
        <v>0</v>
      </c>
    </row>
    <row r="1083" spans="1:1">
      <c r="A1083" s="663">
        <f>IF('Форма 3.2 | Т-ВО'!$BX$99="",1,0)</f>
        <v>0</v>
      </c>
    </row>
    <row r="1084" spans="1:1">
      <c r="A1084" s="663">
        <f>IF('Форма 3.2 | Т-ВО'!$BZ$99="",1,0)</f>
        <v>0</v>
      </c>
    </row>
    <row r="1085" spans="1:1">
      <c r="A1085" s="663">
        <f>IF('Форма 3.2 | Т-ВО'!$CC$99="",1,0)</f>
        <v>0</v>
      </c>
    </row>
    <row r="1086" spans="1:1">
      <c r="A1086" s="663">
        <f>IF('Форма 3.2 | Т-ВО'!$CE$99="",1,0)</f>
        <v>0</v>
      </c>
    </row>
    <row r="1087" spans="1:1">
      <c r="A1087" s="663">
        <f>IF('Форма 3.2 | Т-ВО'!$S$99="",1,0)</f>
        <v>0</v>
      </c>
    </row>
    <row r="1088" spans="1:1">
      <c r="A1088" s="663">
        <f>IF('Форма 3.2 | Т-ВО'!$U$99="",1,0)</f>
        <v>0</v>
      </c>
    </row>
    <row r="1089" spans="1:1">
      <c r="A1089" s="663">
        <f>IF('Форма 3.2 | Т-ВО'!$Z$99="",1,0)</f>
        <v>0</v>
      </c>
    </row>
    <row r="1090" spans="1:1">
      <c r="A1090" s="663">
        <f>IF('Форма 3.2 | Т-ВО'!$AB$99="",1,0)</f>
        <v>0</v>
      </c>
    </row>
    <row r="1091" spans="1:1">
      <c r="A1091" s="663">
        <f>IF('Форма 3.2 | Т-ВО'!$AG$99="",1,0)</f>
        <v>0</v>
      </c>
    </row>
    <row r="1092" spans="1:1">
      <c r="A1092" s="663">
        <f>IF('Форма 3.2 | Т-ВО'!$AI$99="",1,0)</f>
        <v>0</v>
      </c>
    </row>
    <row r="1093" spans="1:1">
      <c r="A1093" s="663">
        <f>IF('Форма 3.2 | Т-ВО'!$AN$99="",1,0)</f>
        <v>0</v>
      </c>
    </row>
    <row r="1094" spans="1:1">
      <c r="A1094" s="663">
        <f>IF('Форма 3.2 | Т-ВО'!$AP$99="",1,0)</f>
        <v>0</v>
      </c>
    </row>
    <row r="1095" spans="1:1">
      <c r="A1095" s="663">
        <f>IF('Форма 3.2 | Т-ВО'!$AU$99="",1,0)</f>
        <v>0</v>
      </c>
    </row>
    <row r="1096" spans="1:1">
      <c r="A1096" s="663">
        <f>IF('Форма 3.2 | Т-ВО'!$AW$99="",1,0)</f>
        <v>0</v>
      </c>
    </row>
    <row r="1097" spans="1:1">
      <c r="A1097" s="663">
        <f>IF('Форма 3.2 | Т-ВО'!$BB$99="",1,0)</f>
        <v>0</v>
      </c>
    </row>
    <row r="1098" spans="1:1">
      <c r="A1098" s="663">
        <f>IF('Форма 3.2 | Т-ВО'!$BD$99="",1,0)</f>
        <v>0</v>
      </c>
    </row>
    <row r="1099" spans="1:1">
      <c r="A1099" s="663">
        <f>IF('Форма 3.2 | Т-ВО'!$BI$99="",1,0)</f>
        <v>0</v>
      </c>
    </row>
    <row r="1100" spans="1:1">
      <c r="A1100" s="663">
        <f>IF('Форма 3.2 | Т-ВО'!$BK$99="",1,0)</f>
        <v>0</v>
      </c>
    </row>
    <row r="1101" spans="1:1">
      <c r="A1101" s="663">
        <f>IF('Форма 3.2 | Т-ВО'!$BP$99="",1,0)</f>
        <v>0</v>
      </c>
    </row>
    <row r="1102" spans="1:1">
      <c r="A1102" s="663">
        <f>IF('Форма 3.2 | Т-ВО'!$BR$99="",1,0)</f>
        <v>0</v>
      </c>
    </row>
    <row r="1103" spans="1:1">
      <c r="A1103" s="663">
        <f>IF('Форма 3.2 | Т-ВО'!$BW$99="",1,0)</f>
        <v>0</v>
      </c>
    </row>
    <row r="1104" spans="1:1">
      <c r="A1104" s="663">
        <f>IF('Форма 3.2 | Т-ВО'!$BY$99="",1,0)</f>
        <v>0</v>
      </c>
    </row>
    <row r="1105" spans="1:1">
      <c r="A1105" s="663">
        <f>IF('Форма 3.2 | Т-ВО'!$CD$99="",1,0)</f>
        <v>0</v>
      </c>
    </row>
    <row r="1106" spans="1:1">
      <c r="A1106" s="663">
        <f>IF('Форма 3.2 | Т-ВО'!$CF$99="",1,0)</f>
        <v>0</v>
      </c>
    </row>
    <row r="1107" spans="1:1">
      <c r="A1107" s="663">
        <f>IF('Форма 3.2 | Т-ВО'!$O$111="",1,0)</f>
        <v>0</v>
      </c>
    </row>
    <row r="1108" spans="1:1">
      <c r="A1108" s="663">
        <f>IF('Форма 3.2 | Т-ВО'!$O$112="",1,0)</f>
        <v>0</v>
      </c>
    </row>
    <row r="1109" spans="1:1">
      <c r="A1109" s="663">
        <f>IF('Форма 3.2 | Т-ВО'!$R$112="",1,0)</f>
        <v>0</v>
      </c>
    </row>
    <row r="1110" spans="1:1">
      <c r="A1110" s="663">
        <f>IF('Форма 3.2 | Т-ВО'!$T$112="",1,0)</f>
        <v>0</v>
      </c>
    </row>
    <row r="1111" spans="1:1">
      <c r="A1111" s="663">
        <f>IF('Форма 3.2 | Т-ВО'!$V$112="",1,0)</f>
        <v>0</v>
      </c>
    </row>
    <row r="1112" spans="1:1">
      <c r="A1112" s="663">
        <f>IF('Форма 3.2 | Т-ВО'!$Y$112="",1,0)</f>
        <v>0</v>
      </c>
    </row>
    <row r="1113" spans="1:1">
      <c r="A1113" s="663">
        <f>IF('Форма 3.2 | Т-ВО'!$AA$112="",1,0)</f>
        <v>0</v>
      </c>
    </row>
    <row r="1114" spans="1:1">
      <c r="A1114" s="663">
        <f>IF('Форма 3.2 | Т-ВО'!$AC$112="",1,0)</f>
        <v>0</v>
      </c>
    </row>
    <row r="1115" spans="1:1">
      <c r="A1115" s="663">
        <f>IF('Форма 3.2 | Т-ВО'!$AF$112="",1,0)</f>
        <v>0</v>
      </c>
    </row>
    <row r="1116" spans="1:1">
      <c r="A1116" s="663">
        <f>IF('Форма 3.2 | Т-ВО'!$AH$112="",1,0)</f>
        <v>0</v>
      </c>
    </row>
    <row r="1117" spans="1:1">
      <c r="A1117" s="663">
        <f>IF('Форма 3.2 | Т-ВО'!$AJ$112="",1,0)</f>
        <v>0</v>
      </c>
    </row>
    <row r="1118" spans="1:1">
      <c r="A1118" s="663">
        <f>IF('Форма 3.2 | Т-ВО'!$AM$112="",1,0)</f>
        <v>0</v>
      </c>
    </row>
    <row r="1119" spans="1:1">
      <c r="A1119" s="663">
        <f>IF('Форма 3.2 | Т-ВО'!$AO$112="",1,0)</f>
        <v>0</v>
      </c>
    </row>
    <row r="1120" spans="1:1">
      <c r="A1120" s="663">
        <f>IF('Форма 3.2 | Т-ВО'!$AQ$112="",1,0)</f>
        <v>0</v>
      </c>
    </row>
    <row r="1121" spans="1:1">
      <c r="A1121" s="663">
        <f>IF('Форма 3.2 | Т-ВО'!$AT$112="",1,0)</f>
        <v>0</v>
      </c>
    </row>
    <row r="1122" spans="1:1">
      <c r="A1122" s="663">
        <f>IF('Форма 3.2 | Т-ВО'!$AV$112="",1,0)</f>
        <v>0</v>
      </c>
    </row>
    <row r="1123" spans="1:1">
      <c r="A1123" s="663">
        <f>IF('Форма 3.2 | Т-ВО'!$AX$112="",1,0)</f>
        <v>0</v>
      </c>
    </row>
    <row r="1124" spans="1:1">
      <c r="A1124" s="663">
        <f>IF('Форма 3.2 | Т-ВО'!$BA$112="",1,0)</f>
        <v>0</v>
      </c>
    </row>
    <row r="1125" spans="1:1">
      <c r="A1125" s="663">
        <f>IF('Форма 3.2 | Т-ВО'!$BC$112="",1,0)</f>
        <v>0</v>
      </c>
    </row>
    <row r="1126" spans="1:1">
      <c r="A1126" s="663">
        <f>IF('Форма 3.2 | Т-ВО'!$BE$112="",1,0)</f>
        <v>0</v>
      </c>
    </row>
    <row r="1127" spans="1:1">
      <c r="A1127" s="663">
        <f>IF('Форма 3.2 | Т-ВО'!$BH$112="",1,0)</f>
        <v>0</v>
      </c>
    </row>
    <row r="1128" spans="1:1">
      <c r="A1128" s="663">
        <f>IF('Форма 3.2 | Т-ВО'!$BJ$112="",1,0)</f>
        <v>0</v>
      </c>
    </row>
    <row r="1129" spans="1:1">
      <c r="A1129" s="663">
        <f>IF('Форма 3.2 | Т-ВО'!$BL$112="",1,0)</f>
        <v>0</v>
      </c>
    </row>
    <row r="1130" spans="1:1">
      <c r="A1130" s="663">
        <f>IF('Форма 3.2 | Т-ВО'!$BO$112="",1,0)</f>
        <v>0</v>
      </c>
    </row>
    <row r="1131" spans="1:1">
      <c r="A1131" s="663">
        <f>IF('Форма 3.2 | Т-ВО'!$BQ$112="",1,0)</f>
        <v>0</v>
      </c>
    </row>
    <row r="1132" spans="1:1">
      <c r="A1132" s="663">
        <f>IF('Форма 3.2 | Т-ВО'!$BS$112="",1,0)</f>
        <v>0</v>
      </c>
    </row>
    <row r="1133" spans="1:1">
      <c r="A1133" s="663">
        <f>IF('Форма 3.2 | Т-ВО'!$BV$112="",1,0)</f>
        <v>0</v>
      </c>
    </row>
    <row r="1134" spans="1:1">
      <c r="A1134" s="663">
        <f>IF('Форма 3.2 | Т-ВО'!$BX$112="",1,0)</f>
        <v>0</v>
      </c>
    </row>
    <row r="1135" spans="1:1">
      <c r="A1135" s="663">
        <f>IF('Форма 3.2 | Т-ВО'!$BZ$112="",1,0)</f>
        <v>0</v>
      </c>
    </row>
    <row r="1136" spans="1:1">
      <c r="A1136" s="663">
        <f>IF('Форма 3.2 | Т-ВО'!$CC$112="",1,0)</f>
        <v>0</v>
      </c>
    </row>
    <row r="1137" spans="1:1">
      <c r="A1137" s="663">
        <f>IF('Форма 3.2 | Т-ВО'!$CE$112="",1,0)</f>
        <v>0</v>
      </c>
    </row>
    <row r="1138" spans="1:1">
      <c r="A1138" s="663">
        <f>IF('Форма 3.2 | Т-ВО'!$S$112="",1,0)</f>
        <v>0</v>
      </c>
    </row>
    <row r="1139" spans="1:1">
      <c r="A1139" s="663">
        <f>IF('Форма 3.2 | Т-ВО'!$U$112="",1,0)</f>
        <v>0</v>
      </c>
    </row>
    <row r="1140" spans="1:1">
      <c r="A1140" s="663">
        <f>IF('Форма 3.2 | Т-ВО'!$Z$112="",1,0)</f>
        <v>0</v>
      </c>
    </row>
    <row r="1141" spans="1:1">
      <c r="A1141" s="663">
        <f>IF('Форма 3.2 | Т-ВО'!$AB$112="",1,0)</f>
        <v>0</v>
      </c>
    </row>
    <row r="1142" spans="1:1">
      <c r="A1142" s="663">
        <f>IF('Форма 3.2 | Т-ВО'!$AG$112="",1,0)</f>
        <v>0</v>
      </c>
    </row>
    <row r="1143" spans="1:1">
      <c r="A1143" s="663">
        <f>IF('Форма 3.2 | Т-ВО'!$AI$112="",1,0)</f>
        <v>0</v>
      </c>
    </row>
    <row r="1144" spans="1:1">
      <c r="A1144" s="663">
        <f>IF('Форма 3.2 | Т-ВО'!$AN$112="",1,0)</f>
        <v>0</v>
      </c>
    </row>
    <row r="1145" spans="1:1">
      <c r="A1145" s="663">
        <f>IF('Форма 3.2 | Т-ВО'!$AP$112="",1,0)</f>
        <v>0</v>
      </c>
    </row>
    <row r="1146" spans="1:1">
      <c r="A1146" s="663">
        <f>IF('Форма 3.2 | Т-ВО'!$AU$112="",1,0)</f>
        <v>0</v>
      </c>
    </row>
    <row r="1147" spans="1:1">
      <c r="A1147" s="663">
        <f>IF('Форма 3.2 | Т-ВО'!$AW$112="",1,0)</f>
        <v>0</v>
      </c>
    </row>
    <row r="1148" spans="1:1">
      <c r="A1148" s="663">
        <f>IF('Форма 3.2 | Т-ВО'!$BB$112="",1,0)</f>
        <v>0</v>
      </c>
    </row>
    <row r="1149" spans="1:1">
      <c r="A1149" s="663">
        <f>IF('Форма 3.2 | Т-ВО'!$BD$112="",1,0)</f>
        <v>0</v>
      </c>
    </row>
    <row r="1150" spans="1:1">
      <c r="A1150" s="663">
        <f>IF('Форма 3.2 | Т-ВО'!$BI$112="",1,0)</f>
        <v>0</v>
      </c>
    </row>
    <row r="1151" spans="1:1">
      <c r="A1151" s="663">
        <f>IF('Форма 3.2 | Т-ВО'!$BK$112="",1,0)</f>
        <v>0</v>
      </c>
    </row>
    <row r="1152" spans="1:1">
      <c r="A1152" s="663">
        <f>IF('Форма 3.2 | Т-ВО'!$BP$112="",1,0)</f>
        <v>0</v>
      </c>
    </row>
    <row r="1153" spans="1:1">
      <c r="A1153" s="663">
        <f>IF('Форма 3.2 | Т-ВО'!$BR$112="",1,0)</f>
        <v>0</v>
      </c>
    </row>
    <row r="1154" spans="1:1">
      <c r="A1154" s="663">
        <f>IF('Форма 3.2 | Т-ВО'!$BW$112="",1,0)</f>
        <v>0</v>
      </c>
    </row>
    <row r="1155" spans="1:1">
      <c r="A1155" s="663">
        <f>IF('Форма 3.2 | Т-ВО'!$BY$112="",1,0)</f>
        <v>0</v>
      </c>
    </row>
    <row r="1156" spans="1:1">
      <c r="A1156" s="663">
        <f>IF('Форма 3.2 | Т-ВО'!$CD$112="",1,0)</f>
        <v>0</v>
      </c>
    </row>
    <row r="1157" spans="1:1">
      <c r="A1157" s="663">
        <f>IF('Форма 3.2 | Т-ВО'!$CF$112="",1,0)</f>
        <v>0</v>
      </c>
    </row>
    <row r="1158" spans="1:1">
      <c r="A1158" s="663">
        <f>IF('Форма 3.2 | Т-ВО'!$O$115="",1,0)</f>
        <v>0</v>
      </c>
    </row>
    <row r="1159" spans="1:1">
      <c r="A1159" s="663">
        <f>IF('Форма 3.2 | Т-ВО'!$O$116="",1,0)</f>
        <v>0</v>
      </c>
    </row>
    <row r="1160" spans="1:1">
      <c r="A1160" s="663">
        <f>IF('Форма 3.2 | Т-ВО'!$R$116="",1,0)</f>
        <v>0</v>
      </c>
    </row>
    <row r="1161" spans="1:1">
      <c r="A1161" s="663">
        <f>IF('Форма 3.2 | Т-ВО'!$T$116="",1,0)</f>
        <v>0</v>
      </c>
    </row>
    <row r="1162" spans="1:1">
      <c r="A1162" s="663">
        <f>IF('Форма 3.2 | Т-ВО'!$V$116="",1,0)</f>
        <v>0</v>
      </c>
    </row>
    <row r="1163" spans="1:1">
      <c r="A1163" s="663">
        <f>IF('Форма 3.2 | Т-ВО'!$Y$116="",1,0)</f>
        <v>0</v>
      </c>
    </row>
    <row r="1164" spans="1:1">
      <c r="A1164" s="663">
        <f>IF('Форма 3.2 | Т-ВО'!$AA$116="",1,0)</f>
        <v>0</v>
      </c>
    </row>
    <row r="1165" spans="1:1">
      <c r="A1165" s="663">
        <f>IF('Форма 3.2 | Т-ВО'!$AC$116="",1,0)</f>
        <v>0</v>
      </c>
    </row>
    <row r="1166" spans="1:1">
      <c r="A1166" s="663">
        <f>IF('Форма 3.2 | Т-ВО'!$AF$116="",1,0)</f>
        <v>0</v>
      </c>
    </row>
    <row r="1167" spans="1:1">
      <c r="A1167" s="663">
        <f>IF('Форма 3.2 | Т-ВО'!$AH$116="",1,0)</f>
        <v>0</v>
      </c>
    </row>
    <row r="1168" spans="1:1">
      <c r="A1168" s="663">
        <f>IF('Форма 3.2 | Т-ВО'!$AJ$116="",1,0)</f>
        <v>0</v>
      </c>
    </row>
    <row r="1169" spans="1:1">
      <c r="A1169" s="663">
        <f>IF('Форма 3.2 | Т-ВО'!$AM$116="",1,0)</f>
        <v>0</v>
      </c>
    </row>
    <row r="1170" spans="1:1">
      <c r="A1170" s="663">
        <f>IF('Форма 3.2 | Т-ВО'!$AO$116="",1,0)</f>
        <v>0</v>
      </c>
    </row>
    <row r="1171" spans="1:1">
      <c r="A1171" s="663">
        <f>IF('Форма 3.2 | Т-ВО'!$AQ$116="",1,0)</f>
        <v>0</v>
      </c>
    </row>
    <row r="1172" spans="1:1">
      <c r="A1172" s="663">
        <f>IF('Форма 3.2 | Т-ВО'!$AT$116="",1,0)</f>
        <v>0</v>
      </c>
    </row>
    <row r="1173" spans="1:1">
      <c r="A1173" s="663">
        <f>IF('Форма 3.2 | Т-ВО'!$AV$116="",1,0)</f>
        <v>0</v>
      </c>
    </row>
    <row r="1174" spans="1:1">
      <c r="A1174" s="663">
        <f>IF('Форма 3.2 | Т-ВО'!$AX$116="",1,0)</f>
        <v>0</v>
      </c>
    </row>
    <row r="1175" spans="1:1">
      <c r="A1175" s="663">
        <f>IF('Форма 3.2 | Т-ВО'!$BA$116="",1,0)</f>
        <v>0</v>
      </c>
    </row>
    <row r="1176" spans="1:1">
      <c r="A1176" s="663">
        <f>IF('Форма 3.2 | Т-ВО'!$BC$116="",1,0)</f>
        <v>0</v>
      </c>
    </row>
    <row r="1177" spans="1:1">
      <c r="A1177" s="663">
        <f>IF('Форма 3.2 | Т-ВО'!$BE$116="",1,0)</f>
        <v>0</v>
      </c>
    </row>
    <row r="1178" spans="1:1">
      <c r="A1178" s="663">
        <f>IF('Форма 3.2 | Т-ВО'!$BH$116="",1,0)</f>
        <v>0</v>
      </c>
    </row>
    <row r="1179" spans="1:1">
      <c r="A1179" s="663">
        <f>IF('Форма 3.2 | Т-ВО'!$BJ$116="",1,0)</f>
        <v>0</v>
      </c>
    </row>
    <row r="1180" spans="1:1">
      <c r="A1180" s="663">
        <f>IF('Форма 3.2 | Т-ВО'!$BL$116="",1,0)</f>
        <v>0</v>
      </c>
    </row>
    <row r="1181" spans="1:1">
      <c r="A1181" s="663">
        <f>IF('Форма 3.2 | Т-ВО'!$BO$116="",1,0)</f>
        <v>0</v>
      </c>
    </row>
    <row r="1182" spans="1:1">
      <c r="A1182" s="663">
        <f>IF('Форма 3.2 | Т-ВО'!$BQ$116="",1,0)</f>
        <v>0</v>
      </c>
    </row>
    <row r="1183" spans="1:1">
      <c r="A1183" s="663">
        <f>IF('Форма 3.2 | Т-ВО'!$BS$116="",1,0)</f>
        <v>0</v>
      </c>
    </row>
    <row r="1184" spans="1:1">
      <c r="A1184" s="663">
        <f>IF('Форма 3.2 | Т-ВО'!$BV$116="",1,0)</f>
        <v>0</v>
      </c>
    </row>
    <row r="1185" spans="1:1">
      <c r="A1185" s="663">
        <f>IF('Форма 3.2 | Т-ВО'!$BX$116="",1,0)</f>
        <v>0</v>
      </c>
    </row>
    <row r="1186" spans="1:1">
      <c r="A1186" s="663">
        <f>IF('Форма 3.2 | Т-ВО'!$BZ$116="",1,0)</f>
        <v>0</v>
      </c>
    </row>
    <row r="1187" spans="1:1">
      <c r="A1187" s="663">
        <f>IF('Форма 3.2 | Т-ВО'!$CC$116="",1,0)</f>
        <v>0</v>
      </c>
    </row>
    <row r="1188" spans="1:1">
      <c r="A1188" s="663">
        <f>IF('Форма 3.2 | Т-ВО'!$CE$116="",1,0)</f>
        <v>0</v>
      </c>
    </row>
    <row r="1189" spans="1:1">
      <c r="A1189" s="663">
        <f>IF('Форма 3.2 | Т-ВО'!$S$116="",1,0)</f>
        <v>0</v>
      </c>
    </row>
    <row r="1190" spans="1:1">
      <c r="A1190" s="663">
        <f>IF('Форма 3.2 | Т-ВО'!$U$116="",1,0)</f>
        <v>0</v>
      </c>
    </row>
    <row r="1191" spans="1:1">
      <c r="A1191" s="663">
        <f>IF('Форма 3.2 | Т-ВО'!$Z$116="",1,0)</f>
        <v>0</v>
      </c>
    </row>
    <row r="1192" spans="1:1">
      <c r="A1192" s="663">
        <f>IF('Форма 3.2 | Т-ВО'!$AB$116="",1,0)</f>
        <v>0</v>
      </c>
    </row>
    <row r="1193" spans="1:1">
      <c r="A1193" s="663">
        <f>IF('Форма 3.2 | Т-ВО'!$AG$116="",1,0)</f>
        <v>0</v>
      </c>
    </row>
    <row r="1194" spans="1:1">
      <c r="A1194" s="663">
        <f>IF('Форма 3.2 | Т-ВО'!$AI$116="",1,0)</f>
        <v>0</v>
      </c>
    </row>
    <row r="1195" spans="1:1">
      <c r="A1195" s="663">
        <f>IF('Форма 3.2 | Т-ВО'!$AN$116="",1,0)</f>
        <v>0</v>
      </c>
    </row>
    <row r="1196" spans="1:1">
      <c r="A1196" s="663">
        <f>IF('Форма 3.2 | Т-ВО'!$AP$116="",1,0)</f>
        <v>0</v>
      </c>
    </row>
    <row r="1197" spans="1:1">
      <c r="A1197" s="663">
        <f>IF('Форма 3.2 | Т-ВО'!$AU$116="",1,0)</f>
        <v>0</v>
      </c>
    </row>
    <row r="1198" spans="1:1">
      <c r="A1198" s="663">
        <f>IF('Форма 3.2 | Т-ВО'!$AW$116="",1,0)</f>
        <v>0</v>
      </c>
    </row>
    <row r="1199" spans="1:1">
      <c r="A1199" s="663">
        <f>IF('Форма 3.2 | Т-ВО'!$BB$116="",1,0)</f>
        <v>0</v>
      </c>
    </row>
    <row r="1200" spans="1:1">
      <c r="A1200" s="663">
        <f>IF('Форма 3.2 | Т-ВО'!$BD$116="",1,0)</f>
        <v>0</v>
      </c>
    </row>
    <row r="1201" spans="1:1">
      <c r="A1201" s="663">
        <f>IF('Форма 3.2 | Т-ВО'!$BI$116="",1,0)</f>
        <v>0</v>
      </c>
    </row>
    <row r="1202" spans="1:1">
      <c r="A1202" s="663">
        <f>IF('Форма 3.2 | Т-ВО'!$BK$116="",1,0)</f>
        <v>0</v>
      </c>
    </row>
    <row r="1203" spans="1:1">
      <c r="A1203" s="663">
        <f>IF('Форма 3.2 | Т-ВО'!$BP$116="",1,0)</f>
        <v>0</v>
      </c>
    </row>
    <row r="1204" spans="1:1">
      <c r="A1204" s="663">
        <f>IF('Форма 3.2 | Т-ВО'!$BR$116="",1,0)</f>
        <v>0</v>
      </c>
    </row>
    <row r="1205" spans="1:1">
      <c r="A1205" s="663">
        <f>IF('Форма 3.2 | Т-ВО'!$BW$116="",1,0)</f>
        <v>0</v>
      </c>
    </row>
    <row r="1206" spans="1:1">
      <c r="A1206" s="663">
        <f>IF('Форма 3.2 | Т-ВО'!$BY$116="",1,0)</f>
        <v>0</v>
      </c>
    </row>
    <row r="1207" spans="1:1">
      <c r="A1207" s="663">
        <f>IF('Форма 3.2 | Т-ВО'!$CD$116="",1,0)</f>
        <v>0</v>
      </c>
    </row>
    <row r="1208" spans="1:1">
      <c r="A1208" s="663">
        <f>IF('Форма 3.2 | Т-ВО'!$CF$116="",1,0)</f>
        <v>0</v>
      </c>
    </row>
    <row r="1209" spans="1:1">
      <c r="A1209" s="663">
        <f>IF('Форма 3.2 | Т-ВО'!$O$127="",1,0)</f>
        <v>0</v>
      </c>
    </row>
    <row r="1210" spans="1:1">
      <c r="A1210" s="663">
        <f>IF('Форма 3.2 | Т-ВО'!$O$128="",1,0)</f>
        <v>0</v>
      </c>
    </row>
    <row r="1211" spans="1:1">
      <c r="A1211" s="663">
        <f>IF('Форма 3.2 | Т-ВО'!$R$128="",1,0)</f>
        <v>0</v>
      </c>
    </row>
    <row r="1212" spans="1:1">
      <c r="A1212" s="663">
        <f>IF('Форма 3.2 | Т-ВО'!$T$128="",1,0)</f>
        <v>0</v>
      </c>
    </row>
    <row r="1213" spans="1:1">
      <c r="A1213" s="663">
        <f>IF('Форма 3.2 | Т-ВО'!$V$128="",1,0)</f>
        <v>0</v>
      </c>
    </row>
    <row r="1214" spans="1:1">
      <c r="A1214" s="663">
        <f>IF('Форма 3.2 | Т-ВО'!$Y$128="",1,0)</f>
        <v>0</v>
      </c>
    </row>
    <row r="1215" spans="1:1">
      <c r="A1215" s="663">
        <f>IF('Форма 3.2 | Т-ВО'!$AA$128="",1,0)</f>
        <v>0</v>
      </c>
    </row>
    <row r="1216" spans="1:1">
      <c r="A1216" s="663">
        <f>IF('Форма 3.2 | Т-ВО'!$AC$128="",1,0)</f>
        <v>0</v>
      </c>
    </row>
    <row r="1217" spans="1:1">
      <c r="A1217" s="663">
        <f>IF('Форма 3.2 | Т-ВО'!$AF$128="",1,0)</f>
        <v>0</v>
      </c>
    </row>
    <row r="1218" spans="1:1">
      <c r="A1218" s="663">
        <f>IF('Форма 3.2 | Т-ВО'!$AH$128="",1,0)</f>
        <v>0</v>
      </c>
    </row>
    <row r="1219" spans="1:1">
      <c r="A1219" s="663">
        <f>IF('Форма 3.2 | Т-ВО'!$AJ$128="",1,0)</f>
        <v>0</v>
      </c>
    </row>
    <row r="1220" spans="1:1">
      <c r="A1220" s="663">
        <f>IF('Форма 3.2 | Т-ВО'!$AM$128="",1,0)</f>
        <v>0</v>
      </c>
    </row>
    <row r="1221" spans="1:1">
      <c r="A1221" s="663">
        <f>IF('Форма 3.2 | Т-ВО'!$AO$128="",1,0)</f>
        <v>0</v>
      </c>
    </row>
    <row r="1222" spans="1:1">
      <c r="A1222" s="663">
        <f>IF('Форма 3.2 | Т-ВО'!$AQ$128="",1,0)</f>
        <v>0</v>
      </c>
    </row>
    <row r="1223" spans="1:1">
      <c r="A1223" s="663">
        <f>IF('Форма 3.2 | Т-ВО'!$AT$128="",1,0)</f>
        <v>0</v>
      </c>
    </row>
    <row r="1224" spans="1:1">
      <c r="A1224" s="663">
        <f>IF('Форма 3.2 | Т-ВО'!$AV$128="",1,0)</f>
        <v>0</v>
      </c>
    </row>
    <row r="1225" spans="1:1">
      <c r="A1225" s="663">
        <f>IF('Форма 3.2 | Т-ВО'!$AX$128="",1,0)</f>
        <v>0</v>
      </c>
    </row>
    <row r="1226" spans="1:1">
      <c r="A1226" s="663">
        <f>IF('Форма 3.2 | Т-ВО'!$BA$128="",1,0)</f>
        <v>0</v>
      </c>
    </row>
    <row r="1227" spans="1:1">
      <c r="A1227" s="663">
        <f>IF('Форма 3.2 | Т-ВО'!$BC$128="",1,0)</f>
        <v>0</v>
      </c>
    </row>
    <row r="1228" spans="1:1">
      <c r="A1228" s="663">
        <f>IF('Форма 3.2 | Т-ВО'!$BE$128="",1,0)</f>
        <v>0</v>
      </c>
    </row>
    <row r="1229" spans="1:1">
      <c r="A1229" s="663">
        <f>IF('Форма 3.2 | Т-ВО'!$BH$128="",1,0)</f>
        <v>0</v>
      </c>
    </row>
    <row r="1230" spans="1:1">
      <c r="A1230" s="663">
        <f>IF('Форма 3.2 | Т-ВО'!$BJ$128="",1,0)</f>
        <v>0</v>
      </c>
    </row>
    <row r="1231" spans="1:1">
      <c r="A1231" s="663">
        <f>IF('Форма 3.2 | Т-ВО'!$BL$128="",1,0)</f>
        <v>0</v>
      </c>
    </row>
    <row r="1232" spans="1:1">
      <c r="A1232" s="663">
        <f>IF('Форма 3.2 | Т-ВО'!$BO$128="",1,0)</f>
        <v>0</v>
      </c>
    </row>
    <row r="1233" spans="1:1">
      <c r="A1233" s="663">
        <f>IF('Форма 3.2 | Т-ВО'!$BQ$128="",1,0)</f>
        <v>0</v>
      </c>
    </row>
    <row r="1234" spans="1:1">
      <c r="A1234" s="663">
        <f>IF('Форма 3.2 | Т-ВО'!$BS$128="",1,0)</f>
        <v>0</v>
      </c>
    </row>
    <row r="1235" spans="1:1">
      <c r="A1235" s="663">
        <f>IF('Форма 3.2 | Т-ВО'!$BV$128="",1,0)</f>
        <v>0</v>
      </c>
    </row>
    <row r="1236" spans="1:1">
      <c r="A1236" s="663">
        <f>IF('Форма 3.2 | Т-ВО'!$BX$128="",1,0)</f>
        <v>0</v>
      </c>
    </row>
    <row r="1237" spans="1:1">
      <c r="A1237" s="663">
        <f>IF('Форма 3.2 | Т-ВО'!$BZ$128="",1,0)</f>
        <v>0</v>
      </c>
    </row>
    <row r="1238" spans="1:1">
      <c r="A1238" s="663">
        <f>IF('Форма 3.2 | Т-ВО'!$CC$128="",1,0)</f>
        <v>0</v>
      </c>
    </row>
    <row r="1239" spans="1:1">
      <c r="A1239" s="663">
        <f>IF('Форма 3.2 | Т-ВО'!$CE$128="",1,0)</f>
        <v>0</v>
      </c>
    </row>
    <row r="1240" spans="1:1">
      <c r="A1240" s="663">
        <f>IF('Форма 3.2 | Т-ВО'!$S$128="",1,0)</f>
        <v>0</v>
      </c>
    </row>
    <row r="1241" spans="1:1">
      <c r="A1241" s="663">
        <f>IF('Форма 3.2 | Т-ВО'!$U$128="",1,0)</f>
        <v>0</v>
      </c>
    </row>
    <row r="1242" spans="1:1">
      <c r="A1242" s="663">
        <f>IF('Форма 3.2 | Т-ВО'!$Z$128="",1,0)</f>
        <v>0</v>
      </c>
    </row>
    <row r="1243" spans="1:1">
      <c r="A1243" s="663">
        <f>IF('Форма 3.2 | Т-ВО'!$AB$128="",1,0)</f>
        <v>0</v>
      </c>
    </row>
    <row r="1244" spans="1:1">
      <c r="A1244" s="663">
        <f>IF('Форма 3.2 | Т-ВО'!$AG$128="",1,0)</f>
        <v>0</v>
      </c>
    </row>
    <row r="1245" spans="1:1">
      <c r="A1245" s="663">
        <f>IF('Форма 3.2 | Т-ВО'!$AI$128="",1,0)</f>
        <v>0</v>
      </c>
    </row>
    <row r="1246" spans="1:1">
      <c r="A1246" s="663">
        <f>IF('Форма 3.2 | Т-ВО'!$AN$128="",1,0)</f>
        <v>0</v>
      </c>
    </row>
    <row r="1247" spans="1:1">
      <c r="A1247" s="663">
        <f>IF('Форма 3.2 | Т-ВО'!$AP$128="",1,0)</f>
        <v>0</v>
      </c>
    </row>
    <row r="1248" spans="1:1">
      <c r="A1248" s="663">
        <f>IF('Форма 3.2 | Т-ВО'!$AU$128="",1,0)</f>
        <v>0</v>
      </c>
    </row>
    <row r="1249" spans="1:1">
      <c r="A1249" s="663">
        <f>IF('Форма 3.2 | Т-ВО'!$AW$128="",1,0)</f>
        <v>0</v>
      </c>
    </row>
    <row r="1250" spans="1:1">
      <c r="A1250" s="663">
        <f>IF('Форма 3.2 | Т-ВО'!$BB$128="",1,0)</f>
        <v>0</v>
      </c>
    </row>
    <row r="1251" spans="1:1">
      <c r="A1251" s="663">
        <f>IF('Форма 3.2 | Т-ВО'!$BD$128="",1,0)</f>
        <v>0</v>
      </c>
    </row>
    <row r="1252" spans="1:1">
      <c r="A1252" s="663">
        <f>IF('Форма 3.2 | Т-ВО'!$BI$128="",1,0)</f>
        <v>0</v>
      </c>
    </row>
    <row r="1253" spans="1:1">
      <c r="A1253" s="663">
        <f>IF('Форма 3.2 | Т-ВО'!$BK$128="",1,0)</f>
        <v>0</v>
      </c>
    </row>
    <row r="1254" spans="1:1">
      <c r="A1254" s="663">
        <f>IF('Форма 3.2 | Т-ВО'!$BP$128="",1,0)</f>
        <v>0</v>
      </c>
    </row>
    <row r="1255" spans="1:1">
      <c r="A1255" s="663">
        <f>IF('Форма 3.2 | Т-ВО'!$BR$128="",1,0)</f>
        <v>0</v>
      </c>
    </row>
    <row r="1256" spans="1:1">
      <c r="A1256" s="663">
        <f>IF('Форма 3.2 | Т-ВО'!$BW$128="",1,0)</f>
        <v>0</v>
      </c>
    </row>
    <row r="1257" spans="1:1">
      <c r="A1257" s="663">
        <f>IF('Форма 3.2 | Т-ВО'!$BY$128="",1,0)</f>
        <v>0</v>
      </c>
    </row>
    <row r="1258" spans="1:1">
      <c r="A1258" s="663">
        <f>IF('Форма 3.2 | Т-ВО'!$CD$128="",1,0)</f>
        <v>0</v>
      </c>
    </row>
    <row r="1259" spans="1:1">
      <c r="A1259" s="663">
        <f>IF('Форма 3.2 | Т-ВО'!$CF$128="",1,0)</f>
        <v>0</v>
      </c>
    </row>
    <row r="1260" spans="1:1">
      <c r="A1260" s="663">
        <f>IF('Форма 3.2 | Т-ВО'!$O$131="",1,0)</f>
        <v>0</v>
      </c>
    </row>
    <row r="1261" spans="1:1">
      <c r="A1261" s="663">
        <f>IF('Форма 3.2 | Т-ВО'!$O$132="",1,0)</f>
        <v>0</v>
      </c>
    </row>
    <row r="1262" spans="1:1">
      <c r="A1262" s="663">
        <f>IF('Форма 3.2 | Т-ВО'!$R$132="",1,0)</f>
        <v>0</v>
      </c>
    </row>
    <row r="1263" spans="1:1">
      <c r="A1263" s="663">
        <f>IF('Форма 3.2 | Т-ВО'!$T$132="",1,0)</f>
        <v>0</v>
      </c>
    </row>
    <row r="1264" spans="1:1">
      <c r="A1264" s="663">
        <f>IF('Форма 3.2 | Т-ВО'!$V$132="",1,0)</f>
        <v>0</v>
      </c>
    </row>
    <row r="1265" spans="1:1">
      <c r="A1265" s="663">
        <f>IF('Форма 3.2 | Т-ВО'!$Y$132="",1,0)</f>
        <v>0</v>
      </c>
    </row>
    <row r="1266" spans="1:1">
      <c r="A1266" s="663">
        <f>IF('Форма 3.2 | Т-ВО'!$AA$132="",1,0)</f>
        <v>0</v>
      </c>
    </row>
    <row r="1267" spans="1:1">
      <c r="A1267" s="663">
        <f>IF('Форма 3.2 | Т-ВО'!$AC$132="",1,0)</f>
        <v>0</v>
      </c>
    </row>
    <row r="1268" spans="1:1">
      <c r="A1268" s="663">
        <f>IF('Форма 3.2 | Т-ВО'!$AF$132="",1,0)</f>
        <v>0</v>
      </c>
    </row>
    <row r="1269" spans="1:1">
      <c r="A1269" s="663">
        <f>IF('Форма 3.2 | Т-ВО'!$AH$132="",1,0)</f>
        <v>0</v>
      </c>
    </row>
    <row r="1270" spans="1:1">
      <c r="A1270" s="663">
        <f>IF('Форма 3.2 | Т-ВО'!$AJ$132="",1,0)</f>
        <v>0</v>
      </c>
    </row>
    <row r="1271" spans="1:1">
      <c r="A1271" s="663">
        <f>IF('Форма 3.2 | Т-ВО'!$AM$132="",1,0)</f>
        <v>0</v>
      </c>
    </row>
    <row r="1272" spans="1:1">
      <c r="A1272" s="663">
        <f>IF('Форма 3.2 | Т-ВО'!$AO$132="",1,0)</f>
        <v>0</v>
      </c>
    </row>
    <row r="1273" spans="1:1">
      <c r="A1273" s="663">
        <f>IF('Форма 3.2 | Т-ВО'!$AQ$132="",1,0)</f>
        <v>0</v>
      </c>
    </row>
    <row r="1274" spans="1:1">
      <c r="A1274" s="663">
        <f>IF('Форма 3.2 | Т-ВО'!$AT$132="",1,0)</f>
        <v>0</v>
      </c>
    </row>
    <row r="1275" spans="1:1">
      <c r="A1275" s="663">
        <f>IF('Форма 3.2 | Т-ВО'!$AV$132="",1,0)</f>
        <v>0</v>
      </c>
    </row>
    <row r="1276" spans="1:1">
      <c r="A1276" s="663">
        <f>IF('Форма 3.2 | Т-ВО'!$AX$132="",1,0)</f>
        <v>0</v>
      </c>
    </row>
    <row r="1277" spans="1:1">
      <c r="A1277" s="663">
        <f>IF('Форма 3.2 | Т-ВО'!$BA$132="",1,0)</f>
        <v>0</v>
      </c>
    </row>
    <row r="1278" spans="1:1">
      <c r="A1278" s="663">
        <f>IF('Форма 3.2 | Т-ВО'!$BC$132="",1,0)</f>
        <v>0</v>
      </c>
    </row>
    <row r="1279" spans="1:1">
      <c r="A1279" s="663">
        <f>IF('Форма 3.2 | Т-ВО'!$BE$132="",1,0)</f>
        <v>0</v>
      </c>
    </row>
    <row r="1280" spans="1:1">
      <c r="A1280" s="663">
        <f>IF('Форма 3.2 | Т-ВО'!$BH$132="",1,0)</f>
        <v>0</v>
      </c>
    </row>
    <row r="1281" spans="1:1">
      <c r="A1281" s="663">
        <f>IF('Форма 3.2 | Т-ВО'!$BJ$132="",1,0)</f>
        <v>0</v>
      </c>
    </row>
    <row r="1282" spans="1:1">
      <c r="A1282" s="663">
        <f>IF('Форма 3.2 | Т-ВО'!$BL$132="",1,0)</f>
        <v>0</v>
      </c>
    </row>
    <row r="1283" spans="1:1">
      <c r="A1283" s="663">
        <f>IF('Форма 3.2 | Т-ВО'!$BO$132="",1,0)</f>
        <v>0</v>
      </c>
    </row>
    <row r="1284" spans="1:1">
      <c r="A1284" s="663">
        <f>IF('Форма 3.2 | Т-ВО'!$BQ$132="",1,0)</f>
        <v>0</v>
      </c>
    </row>
    <row r="1285" spans="1:1">
      <c r="A1285" s="663">
        <f>IF('Форма 3.2 | Т-ВО'!$BS$132="",1,0)</f>
        <v>0</v>
      </c>
    </row>
    <row r="1286" spans="1:1">
      <c r="A1286" s="663">
        <f>IF('Форма 3.2 | Т-ВО'!$BV$132="",1,0)</f>
        <v>0</v>
      </c>
    </row>
    <row r="1287" spans="1:1">
      <c r="A1287" s="663">
        <f>IF('Форма 3.2 | Т-ВО'!$BX$132="",1,0)</f>
        <v>0</v>
      </c>
    </row>
    <row r="1288" spans="1:1">
      <c r="A1288" s="663">
        <f>IF('Форма 3.2 | Т-ВО'!$BZ$132="",1,0)</f>
        <v>0</v>
      </c>
    </row>
    <row r="1289" spans="1:1">
      <c r="A1289" s="663">
        <f>IF('Форма 3.2 | Т-ВО'!$CC$132="",1,0)</f>
        <v>0</v>
      </c>
    </row>
    <row r="1290" spans="1:1">
      <c r="A1290" s="663">
        <f>IF('Форма 3.2 | Т-ВО'!$CE$132="",1,0)</f>
        <v>0</v>
      </c>
    </row>
    <row r="1291" spans="1:1">
      <c r="A1291" s="663">
        <f>IF('Форма 3.2 | Т-ВО'!$S$132="",1,0)</f>
        <v>0</v>
      </c>
    </row>
    <row r="1292" spans="1:1">
      <c r="A1292" s="663">
        <f>IF('Форма 3.2 | Т-ВО'!$U$132="",1,0)</f>
        <v>0</v>
      </c>
    </row>
    <row r="1293" spans="1:1">
      <c r="A1293" s="663">
        <f>IF('Форма 3.2 | Т-ВО'!$Z$132="",1,0)</f>
        <v>0</v>
      </c>
    </row>
    <row r="1294" spans="1:1">
      <c r="A1294" s="663">
        <f>IF('Форма 3.2 | Т-ВО'!$AB$132="",1,0)</f>
        <v>0</v>
      </c>
    </row>
    <row r="1295" spans="1:1">
      <c r="A1295" s="663">
        <f>IF('Форма 3.2 | Т-ВО'!$AG$132="",1,0)</f>
        <v>0</v>
      </c>
    </row>
    <row r="1296" spans="1:1">
      <c r="A1296" s="663">
        <f>IF('Форма 3.2 | Т-ВО'!$AI$132="",1,0)</f>
        <v>0</v>
      </c>
    </row>
    <row r="1297" spans="1:1">
      <c r="A1297" s="663">
        <f>IF('Форма 3.2 | Т-ВО'!$AN$132="",1,0)</f>
        <v>0</v>
      </c>
    </row>
    <row r="1298" spans="1:1">
      <c r="A1298" s="663">
        <f>IF('Форма 3.2 | Т-ВО'!$AP$132="",1,0)</f>
        <v>0</v>
      </c>
    </row>
    <row r="1299" spans="1:1">
      <c r="A1299" s="663">
        <f>IF('Форма 3.2 | Т-ВО'!$AU$132="",1,0)</f>
        <v>0</v>
      </c>
    </row>
    <row r="1300" spans="1:1">
      <c r="A1300" s="663">
        <f>IF('Форма 3.2 | Т-ВО'!$AW$132="",1,0)</f>
        <v>0</v>
      </c>
    </row>
    <row r="1301" spans="1:1">
      <c r="A1301" s="663">
        <f>IF('Форма 3.2 | Т-ВО'!$BB$132="",1,0)</f>
        <v>0</v>
      </c>
    </row>
    <row r="1302" spans="1:1">
      <c r="A1302" s="663">
        <f>IF('Форма 3.2 | Т-ВО'!$BD$132="",1,0)</f>
        <v>0</v>
      </c>
    </row>
    <row r="1303" spans="1:1">
      <c r="A1303" s="663">
        <f>IF('Форма 3.2 | Т-ВО'!$BI$132="",1,0)</f>
        <v>0</v>
      </c>
    </row>
    <row r="1304" spans="1:1">
      <c r="A1304" s="663">
        <f>IF('Форма 3.2 | Т-ВО'!$BK$132="",1,0)</f>
        <v>0</v>
      </c>
    </row>
    <row r="1305" spans="1:1">
      <c r="A1305" s="663">
        <f>IF('Форма 3.2 | Т-ВО'!$BP$132="",1,0)</f>
        <v>0</v>
      </c>
    </row>
    <row r="1306" spans="1:1">
      <c r="A1306" s="663">
        <f>IF('Форма 3.2 | Т-ВО'!$BR$132="",1,0)</f>
        <v>0</v>
      </c>
    </row>
    <row r="1307" spans="1:1">
      <c r="A1307" s="663">
        <f>IF('Форма 3.2 | Т-ВО'!$BW$132="",1,0)</f>
        <v>0</v>
      </c>
    </row>
    <row r="1308" spans="1:1">
      <c r="A1308" s="663">
        <f>IF('Форма 3.2 | Т-ВО'!$BY$132="",1,0)</f>
        <v>0</v>
      </c>
    </row>
    <row r="1309" spans="1:1">
      <c r="A1309" s="663">
        <f>IF('Форма 3.2 | Т-ВО'!$CD$132="",1,0)</f>
        <v>0</v>
      </c>
    </row>
    <row r="1310" spans="1:1">
      <c r="A1310" s="663">
        <f>IF('Форма 3.2 | Т-ВО'!$CF$132="",1,0)</f>
        <v>0</v>
      </c>
    </row>
    <row r="1311" spans="1:1">
      <c r="A1311" s="663">
        <f>IF('Форма 3.2 | Т-ВО'!$O$144="",1,0)</f>
        <v>0</v>
      </c>
    </row>
    <row r="1312" spans="1:1">
      <c r="A1312" s="663">
        <f>IF('Форма 3.2 | Т-ВО'!$O$145="",1,0)</f>
        <v>0</v>
      </c>
    </row>
    <row r="1313" spans="1:1">
      <c r="A1313" s="663">
        <f>IF('Форма 3.2 | Т-ВО'!$R$145="",1,0)</f>
        <v>0</v>
      </c>
    </row>
    <row r="1314" spans="1:1">
      <c r="A1314" s="663">
        <f>IF('Форма 3.2 | Т-ВО'!$T$145="",1,0)</f>
        <v>0</v>
      </c>
    </row>
    <row r="1315" spans="1:1">
      <c r="A1315" s="663">
        <f>IF('Форма 3.2 | Т-ВО'!$V$145="",1,0)</f>
        <v>0</v>
      </c>
    </row>
    <row r="1316" spans="1:1">
      <c r="A1316" s="663">
        <f>IF('Форма 3.2 | Т-ВО'!$Y$145="",1,0)</f>
        <v>0</v>
      </c>
    </row>
    <row r="1317" spans="1:1">
      <c r="A1317" s="663">
        <f>IF('Форма 3.2 | Т-ВО'!$AA$145="",1,0)</f>
        <v>0</v>
      </c>
    </row>
    <row r="1318" spans="1:1">
      <c r="A1318" s="663">
        <f>IF('Форма 3.2 | Т-ВО'!$AC$145="",1,0)</f>
        <v>0</v>
      </c>
    </row>
    <row r="1319" spans="1:1">
      <c r="A1319" s="663">
        <f>IF('Форма 3.2 | Т-ВО'!$AF$145="",1,0)</f>
        <v>0</v>
      </c>
    </row>
    <row r="1320" spans="1:1">
      <c r="A1320" s="663">
        <f>IF('Форма 3.2 | Т-ВО'!$AH$145="",1,0)</f>
        <v>0</v>
      </c>
    </row>
    <row r="1321" spans="1:1">
      <c r="A1321" s="663">
        <f>IF('Форма 3.2 | Т-ВО'!$AJ$145="",1,0)</f>
        <v>0</v>
      </c>
    </row>
    <row r="1322" spans="1:1">
      <c r="A1322" s="663">
        <f>IF('Форма 3.2 | Т-ВО'!$AM$145="",1,0)</f>
        <v>0</v>
      </c>
    </row>
    <row r="1323" spans="1:1">
      <c r="A1323" s="663">
        <f>IF('Форма 3.2 | Т-ВО'!$AO$145="",1,0)</f>
        <v>0</v>
      </c>
    </row>
    <row r="1324" spans="1:1">
      <c r="A1324" s="663">
        <f>IF('Форма 3.2 | Т-ВО'!$AQ$145="",1,0)</f>
        <v>0</v>
      </c>
    </row>
    <row r="1325" spans="1:1">
      <c r="A1325" s="663">
        <f>IF('Форма 3.2 | Т-ВО'!$AT$145="",1,0)</f>
        <v>0</v>
      </c>
    </row>
    <row r="1326" spans="1:1">
      <c r="A1326" s="663">
        <f>IF('Форма 3.2 | Т-ВО'!$AV$145="",1,0)</f>
        <v>0</v>
      </c>
    </row>
    <row r="1327" spans="1:1">
      <c r="A1327" s="663">
        <f>IF('Форма 3.2 | Т-ВО'!$AX$145="",1,0)</f>
        <v>0</v>
      </c>
    </row>
    <row r="1328" spans="1:1">
      <c r="A1328" s="663">
        <f>IF('Форма 3.2 | Т-ВО'!$BA$145="",1,0)</f>
        <v>0</v>
      </c>
    </row>
    <row r="1329" spans="1:1">
      <c r="A1329" s="663">
        <f>IF('Форма 3.2 | Т-ВО'!$BC$145="",1,0)</f>
        <v>0</v>
      </c>
    </row>
    <row r="1330" spans="1:1">
      <c r="A1330" s="663">
        <f>IF('Форма 3.2 | Т-ВО'!$BE$145="",1,0)</f>
        <v>0</v>
      </c>
    </row>
    <row r="1331" spans="1:1">
      <c r="A1331" s="663">
        <f>IF('Форма 3.2 | Т-ВО'!$BH$145="",1,0)</f>
        <v>0</v>
      </c>
    </row>
    <row r="1332" spans="1:1">
      <c r="A1332" s="663">
        <f>IF('Форма 3.2 | Т-ВО'!$BJ$145="",1,0)</f>
        <v>0</v>
      </c>
    </row>
    <row r="1333" spans="1:1">
      <c r="A1333" s="663">
        <f>IF('Форма 3.2 | Т-ВО'!$BL$145="",1,0)</f>
        <v>0</v>
      </c>
    </row>
    <row r="1334" spans="1:1">
      <c r="A1334" s="663">
        <f>IF('Форма 3.2 | Т-ВО'!$BO$145="",1,0)</f>
        <v>0</v>
      </c>
    </row>
    <row r="1335" spans="1:1">
      <c r="A1335" s="663">
        <f>IF('Форма 3.2 | Т-ВО'!$BQ$145="",1,0)</f>
        <v>0</v>
      </c>
    </row>
    <row r="1336" spans="1:1">
      <c r="A1336" s="663">
        <f>IF('Форма 3.2 | Т-ВО'!$BS$145="",1,0)</f>
        <v>0</v>
      </c>
    </row>
    <row r="1337" spans="1:1">
      <c r="A1337" s="663">
        <f>IF('Форма 3.2 | Т-ВО'!$BV$145="",1,0)</f>
        <v>0</v>
      </c>
    </row>
    <row r="1338" spans="1:1">
      <c r="A1338" s="663">
        <f>IF('Форма 3.2 | Т-ВО'!$BX$145="",1,0)</f>
        <v>0</v>
      </c>
    </row>
    <row r="1339" spans="1:1">
      <c r="A1339" s="663">
        <f>IF('Форма 3.2 | Т-ВО'!$BZ$145="",1,0)</f>
        <v>0</v>
      </c>
    </row>
    <row r="1340" spans="1:1">
      <c r="A1340" s="663">
        <f>IF('Форма 3.2 | Т-ВО'!$CC$145="",1,0)</f>
        <v>0</v>
      </c>
    </row>
    <row r="1341" spans="1:1">
      <c r="A1341" s="663">
        <f>IF('Форма 3.2 | Т-ВО'!$CE$145="",1,0)</f>
        <v>0</v>
      </c>
    </row>
    <row r="1342" spans="1:1">
      <c r="A1342" s="663">
        <f>IF('Форма 3.2 | Т-ВО'!$S$145="",1,0)</f>
        <v>0</v>
      </c>
    </row>
    <row r="1343" spans="1:1">
      <c r="A1343" s="663">
        <f>IF('Форма 3.2 | Т-ВО'!$U$145="",1,0)</f>
        <v>0</v>
      </c>
    </row>
    <row r="1344" spans="1:1">
      <c r="A1344" s="663">
        <f>IF('Форма 3.2 | Т-ВО'!$Z$145="",1,0)</f>
        <v>0</v>
      </c>
    </row>
    <row r="1345" spans="1:1">
      <c r="A1345" s="663">
        <f>IF('Форма 3.2 | Т-ВО'!$AB$145="",1,0)</f>
        <v>0</v>
      </c>
    </row>
    <row r="1346" spans="1:1">
      <c r="A1346" s="663">
        <f>IF('Форма 3.2 | Т-ВО'!$AG$145="",1,0)</f>
        <v>0</v>
      </c>
    </row>
    <row r="1347" spans="1:1">
      <c r="A1347" s="663">
        <f>IF('Форма 3.2 | Т-ВО'!$AI$145="",1,0)</f>
        <v>0</v>
      </c>
    </row>
    <row r="1348" spans="1:1">
      <c r="A1348" s="663">
        <f>IF('Форма 3.2 | Т-ВО'!$AN$145="",1,0)</f>
        <v>0</v>
      </c>
    </row>
    <row r="1349" spans="1:1">
      <c r="A1349" s="663">
        <f>IF('Форма 3.2 | Т-ВО'!$AP$145="",1,0)</f>
        <v>0</v>
      </c>
    </row>
    <row r="1350" spans="1:1">
      <c r="A1350" s="663">
        <f>IF('Форма 3.2 | Т-ВО'!$AU$145="",1,0)</f>
        <v>0</v>
      </c>
    </row>
    <row r="1351" spans="1:1">
      <c r="A1351" s="663">
        <f>IF('Форма 3.2 | Т-ВО'!$AW$145="",1,0)</f>
        <v>0</v>
      </c>
    </row>
    <row r="1352" spans="1:1">
      <c r="A1352" s="663">
        <f>IF('Форма 3.2 | Т-ВО'!$BB$145="",1,0)</f>
        <v>0</v>
      </c>
    </row>
    <row r="1353" spans="1:1">
      <c r="A1353" s="663">
        <f>IF('Форма 3.2 | Т-ВО'!$BD$145="",1,0)</f>
        <v>0</v>
      </c>
    </row>
    <row r="1354" spans="1:1">
      <c r="A1354" s="663">
        <f>IF('Форма 3.2 | Т-ВО'!$BI$145="",1,0)</f>
        <v>0</v>
      </c>
    </row>
    <row r="1355" spans="1:1">
      <c r="A1355" s="663">
        <f>IF('Форма 3.2 | Т-ВО'!$BK$145="",1,0)</f>
        <v>0</v>
      </c>
    </row>
    <row r="1356" spans="1:1">
      <c r="A1356" s="663">
        <f>IF('Форма 3.2 | Т-ВО'!$BP$145="",1,0)</f>
        <v>0</v>
      </c>
    </row>
    <row r="1357" spans="1:1">
      <c r="A1357" s="663">
        <f>IF('Форма 3.2 | Т-ВО'!$BR$145="",1,0)</f>
        <v>0</v>
      </c>
    </row>
    <row r="1358" spans="1:1">
      <c r="A1358" s="663">
        <f>IF('Форма 3.2 | Т-ВО'!$BW$145="",1,0)</f>
        <v>0</v>
      </c>
    </row>
    <row r="1359" spans="1:1">
      <c r="A1359" s="663">
        <f>IF('Форма 3.2 | Т-ВО'!$BY$145="",1,0)</f>
        <v>0</v>
      </c>
    </row>
    <row r="1360" spans="1:1">
      <c r="A1360" s="663">
        <f>IF('Форма 3.2 | Т-ВО'!$CD$145="",1,0)</f>
        <v>0</v>
      </c>
    </row>
    <row r="1361" spans="1:1">
      <c r="A1361" s="663">
        <f>IF('Форма 3.2 | Т-ВО'!$CF$145="",1,0)</f>
        <v>0</v>
      </c>
    </row>
    <row r="1362" spans="1:1">
      <c r="A1362" s="663">
        <f>IF('Форма 3.2 | Т-ВО'!$O$148="",1,0)</f>
        <v>0</v>
      </c>
    </row>
    <row r="1363" spans="1:1">
      <c r="A1363" s="663">
        <f>IF('Форма 3.2 | Т-ВО'!$O$149="",1,0)</f>
        <v>0</v>
      </c>
    </row>
    <row r="1364" spans="1:1">
      <c r="A1364" s="663">
        <f>IF('Форма 3.2 | Т-ВО'!$R$149="",1,0)</f>
        <v>0</v>
      </c>
    </row>
    <row r="1365" spans="1:1">
      <c r="A1365" s="663">
        <f>IF('Форма 3.2 | Т-ВО'!$T$149="",1,0)</f>
        <v>0</v>
      </c>
    </row>
    <row r="1366" spans="1:1">
      <c r="A1366" s="663">
        <f>IF('Форма 3.2 | Т-ВО'!$V$149="",1,0)</f>
        <v>0</v>
      </c>
    </row>
    <row r="1367" spans="1:1">
      <c r="A1367" s="663">
        <f>IF('Форма 3.2 | Т-ВО'!$Y$149="",1,0)</f>
        <v>0</v>
      </c>
    </row>
    <row r="1368" spans="1:1">
      <c r="A1368" s="663">
        <f>IF('Форма 3.2 | Т-ВО'!$AA$149="",1,0)</f>
        <v>0</v>
      </c>
    </row>
    <row r="1369" spans="1:1">
      <c r="A1369" s="663">
        <f>IF('Форма 3.2 | Т-ВО'!$AC$149="",1,0)</f>
        <v>0</v>
      </c>
    </row>
    <row r="1370" spans="1:1">
      <c r="A1370" s="663">
        <f>IF('Форма 3.2 | Т-ВО'!$AF$149="",1,0)</f>
        <v>0</v>
      </c>
    </row>
    <row r="1371" spans="1:1">
      <c r="A1371" s="663">
        <f>IF('Форма 3.2 | Т-ВО'!$AH$149="",1,0)</f>
        <v>0</v>
      </c>
    </row>
    <row r="1372" spans="1:1">
      <c r="A1372" s="663">
        <f>IF('Форма 3.2 | Т-ВО'!$AJ$149="",1,0)</f>
        <v>0</v>
      </c>
    </row>
    <row r="1373" spans="1:1">
      <c r="A1373" s="663">
        <f>IF('Форма 3.2 | Т-ВО'!$AM$149="",1,0)</f>
        <v>0</v>
      </c>
    </row>
    <row r="1374" spans="1:1">
      <c r="A1374" s="663">
        <f>IF('Форма 3.2 | Т-ВО'!$AO$149="",1,0)</f>
        <v>0</v>
      </c>
    </row>
    <row r="1375" spans="1:1">
      <c r="A1375" s="663">
        <f>IF('Форма 3.2 | Т-ВО'!$AQ$149="",1,0)</f>
        <v>0</v>
      </c>
    </row>
    <row r="1376" spans="1:1">
      <c r="A1376" s="663">
        <f>IF('Форма 3.2 | Т-ВО'!$AT$149="",1,0)</f>
        <v>0</v>
      </c>
    </row>
    <row r="1377" spans="1:1">
      <c r="A1377" s="663">
        <f>IF('Форма 3.2 | Т-ВО'!$AV$149="",1,0)</f>
        <v>0</v>
      </c>
    </row>
    <row r="1378" spans="1:1">
      <c r="A1378" s="663">
        <f>IF('Форма 3.2 | Т-ВО'!$AX$149="",1,0)</f>
        <v>0</v>
      </c>
    </row>
    <row r="1379" spans="1:1">
      <c r="A1379" s="663">
        <f>IF('Форма 3.2 | Т-ВО'!$BA$149="",1,0)</f>
        <v>0</v>
      </c>
    </row>
    <row r="1380" spans="1:1">
      <c r="A1380" s="663">
        <f>IF('Форма 3.2 | Т-ВО'!$BC$149="",1,0)</f>
        <v>0</v>
      </c>
    </row>
    <row r="1381" spans="1:1">
      <c r="A1381" s="663">
        <f>IF('Форма 3.2 | Т-ВО'!$BE$149="",1,0)</f>
        <v>0</v>
      </c>
    </row>
    <row r="1382" spans="1:1">
      <c r="A1382" s="663">
        <f>IF('Форма 3.2 | Т-ВО'!$BH$149="",1,0)</f>
        <v>0</v>
      </c>
    </row>
    <row r="1383" spans="1:1">
      <c r="A1383" s="663">
        <f>IF('Форма 3.2 | Т-ВО'!$BJ$149="",1,0)</f>
        <v>0</v>
      </c>
    </row>
    <row r="1384" spans="1:1">
      <c r="A1384" s="663">
        <f>IF('Форма 3.2 | Т-ВО'!$BL$149="",1,0)</f>
        <v>0</v>
      </c>
    </row>
    <row r="1385" spans="1:1">
      <c r="A1385" s="663">
        <f>IF('Форма 3.2 | Т-ВО'!$BO$149="",1,0)</f>
        <v>0</v>
      </c>
    </row>
    <row r="1386" spans="1:1">
      <c r="A1386" s="663">
        <f>IF('Форма 3.2 | Т-ВО'!$BQ$149="",1,0)</f>
        <v>0</v>
      </c>
    </row>
    <row r="1387" spans="1:1">
      <c r="A1387" s="663">
        <f>IF('Форма 3.2 | Т-ВО'!$BS$149="",1,0)</f>
        <v>0</v>
      </c>
    </row>
    <row r="1388" spans="1:1">
      <c r="A1388" s="663">
        <f>IF('Форма 3.2 | Т-ВО'!$BV$149="",1,0)</f>
        <v>0</v>
      </c>
    </row>
    <row r="1389" spans="1:1">
      <c r="A1389" s="663">
        <f>IF('Форма 3.2 | Т-ВО'!$BX$149="",1,0)</f>
        <v>0</v>
      </c>
    </row>
    <row r="1390" spans="1:1">
      <c r="A1390" s="663">
        <f>IF('Форма 3.2 | Т-ВО'!$BZ$149="",1,0)</f>
        <v>0</v>
      </c>
    </row>
    <row r="1391" spans="1:1">
      <c r="A1391" s="663">
        <f>IF('Форма 3.2 | Т-ВО'!$CC$149="",1,0)</f>
        <v>0</v>
      </c>
    </row>
    <row r="1392" spans="1:1">
      <c r="A1392" s="663">
        <f>IF('Форма 3.2 | Т-ВО'!$CE$149="",1,0)</f>
        <v>0</v>
      </c>
    </row>
    <row r="1393" spans="1:1">
      <c r="A1393" s="663">
        <f>IF('Форма 3.2 | Т-ВО'!$S$149="",1,0)</f>
        <v>0</v>
      </c>
    </row>
    <row r="1394" spans="1:1">
      <c r="A1394" s="663">
        <f>IF('Форма 3.2 | Т-ВО'!$U$149="",1,0)</f>
        <v>0</v>
      </c>
    </row>
    <row r="1395" spans="1:1">
      <c r="A1395" s="663">
        <f>IF('Форма 3.2 | Т-ВО'!$Z$149="",1,0)</f>
        <v>0</v>
      </c>
    </row>
    <row r="1396" spans="1:1">
      <c r="A1396" s="663">
        <f>IF('Форма 3.2 | Т-ВО'!$AB$149="",1,0)</f>
        <v>0</v>
      </c>
    </row>
    <row r="1397" spans="1:1">
      <c r="A1397" s="663">
        <f>IF('Форма 3.2 | Т-ВО'!$AG$149="",1,0)</f>
        <v>0</v>
      </c>
    </row>
    <row r="1398" spans="1:1">
      <c r="A1398" s="663">
        <f>IF('Форма 3.2 | Т-ВО'!$AI$149="",1,0)</f>
        <v>0</v>
      </c>
    </row>
    <row r="1399" spans="1:1">
      <c r="A1399" s="663">
        <f>IF('Форма 3.2 | Т-ВО'!$AN$149="",1,0)</f>
        <v>0</v>
      </c>
    </row>
    <row r="1400" spans="1:1">
      <c r="A1400" s="663">
        <f>IF('Форма 3.2 | Т-ВО'!$AP$149="",1,0)</f>
        <v>0</v>
      </c>
    </row>
    <row r="1401" spans="1:1">
      <c r="A1401" s="663">
        <f>IF('Форма 3.2 | Т-ВО'!$AU$149="",1,0)</f>
        <v>0</v>
      </c>
    </row>
    <row r="1402" spans="1:1">
      <c r="A1402" s="663">
        <f>IF('Форма 3.2 | Т-ВО'!$AW$149="",1,0)</f>
        <v>0</v>
      </c>
    </row>
    <row r="1403" spans="1:1">
      <c r="A1403" s="663">
        <f>IF('Форма 3.2 | Т-ВО'!$BB$149="",1,0)</f>
        <v>0</v>
      </c>
    </row>
    <row r="1404" spans="1:1">
      <c r="A1404" s="663">
        <f>IF('Форма 3.2 | Т-ВО'!$BD$149="",1,0)</f>
        <v>0</v>
      </c>
    </row>
    <row r="1405" spans="1:1">
      <c r="A1405" s="663">
        <f>IF('Форма 3.2 | Т-ВО'!$BI$149="",1,0)</f>
        <v>0</v>
      </c>
    </row>
    <row r="1406" spans="1:1">
      <c r="A1406" s="663">
        <f>IF('Форма 3.2 | Т-ВО'!$BK$149="",1,0)</f>
        <v>0</v>
      </c>
    </row>
    <row r="1407" spans="1:1">
      <c r="A1407" s="663">
        <f>IF('Форма 3.2 | Т-ВО'!$BP$149="",1,0)</f>
        <v>0</v>
      </c>
    </row>
    <row r="1408" spans="1:1">
      <c r="A1408" s="663">
        <f>IF('Форма 3.2 | Т-ВО'!$BR$149="",1,0)</f>
        <v>0</v>
      </c>
    </row>
    <row r="1409" spans="1:1">
      <c r="A1409" s="663">
        <f>IF('Форма 3.2 | Т-ВО'!$BW$149="",1,0)</f>
        <v>0</v>
      </c>
    </row>
    <row r="1410" spans="1:1">
      <c r="A1410" s="663">
        <f>IF('Форма 3.2 | Т-ВО'!$BY$149="",1,0)</f>
        <v>0</v>
      </c>
    </row>
    <row r="1411" spans="1:1">
      <c r="A1411" s="663">
        <f>IF('Форма 3.2 | Т-ВО'!$CD$149="",1,0)</f>
        <v>0</v>
      </c>
    </row>
    <row r="1412" spans="1:1">
      <c r="A1412" s="663">
        <f>IF('Форма 3.2 | Т-ВО'!$CF$149="",1,0)</f>
        <v>0</v>
      </c>
    </row>
    <row r="1413" spans="1:1">
      <c r="A1413" s="663">
        <f>IF('Форма 3.2 | Т-ВО'!$O$161="",1,0)</f>
        <v>0</v>
      </c>
    </row>
    <row r="1414" spans="1:1">
      <c r="A1414" s="663">
        <f>IF('Форма 3.2 | Т-ВО'!$O$162="",1,0)</f>
        <v>0</v>
      </c>
    </row>
    <row r="1415" spans="1:1">
      <c r="A1415" s="663">
        <f>IF('Форма 3.2 | Т-ВО'!$R$162="",1,0)</f>
        <v>0</v>
      </c>
    </row>
    <row r="1416" spans="1:1">
      <c r="A1416" s="663">
        <f>IF('Форма 3.2 | Т-ВО'!$T$162="",1,0)</f>
        <v>0</v>
      </c>
    </row>
    <row r="1417" spans="1:1">
      <c r="A1417" s="663">
        <f>IF('Форма 3.2 | Т-ВО'!$V$162="",1,0)</f>
        <v>0</v>
      </c>
    </row>
    <row r="1418" spans="1:1">
      <c r="A1418" s="663">
        <f>IF('Форма 3.2 | Т-ВО'!$Y$162="",1,0)</f>
        <v>0</v>
      </c>
    </row>
    <row r="1419" spans="1:1">
      <c r="A1419" s="663">
        <f>IF('Форма 3.2 | Т-ВО'!$AA$162="",1,0)</f>
        <v>0</v>
      </c>
    </row>
    <row r="1420" spans="1:1">
      <c r="A1420" s="663">
        <f>IF('Форма 3.2 | Т-ВО'!$AC$162="",1,0)</f>
        <v>0</v>
      </c>
    </row>
    <row r="1421" spans="1:1">
      <c r="A1421" s="663">
        <f>IF('Форма 3.2 | Т-ВО'!$AF$162="",1,0)</f>
        <v>0</v>
      </c>
    </row>
    <row r="1422" spans="1:1">
      <c r="A1422" s="663">
        <f>IF('Форма 3.2 | Т-ВО'!$AH$162="",1,0)</f>
        <v>0</v>
      </c>
    </row>
    <row r="1423" spans="1:1">
      <c r="A1423" s="663">
        <f>IF('Форма 3.2 | Т-ВО'!$AJ$162="",1,0)</f>
        <v>0</v>
      </c>
    </row>
    <row r="1424" spans="1:1">
      <c r="A1424" s="663">
        <f>IF('Форма 3.2 | Т-ВО'!$AM$162="",1,0)</f>
        <v>0</v>
      </c>
    </row>
    <row r="1425" spans="1:1">
      <c r="A1425" s="663">
        <f>IF('Форма 3.2 | Т-ВО'!$AO$162="",1,0)</f>
        <v>0</v>
      </c>
    </row>
    <row r="1426" spans="1:1">
      <c r="A1426" s="663">
        <f>IF('Форма 3.2 | Т-ВО'!$AQ$162="",1,0)</f>
        <v>0</v>
      </c>
    </row>
    <row r="1427" spans="1:1">
      <c r="A1427" s="663">
        <f>IF('Форма 3.2 | Т-ВО'!$AT$162="",1,0)</f>
        <v>0</v>
      </c>
    </row>
    <row r="1428" spans="1:1">
      <c r="A1428" s="663">
        <f>IF('Форма 3.2 | Т-ВО'!$AV$162="",1,0)</f>
        <v>0</v>
      </c>
    </row>
    <row r="1429" spans="1:1">
      <c r="A1429" s="663">
        <f>IF('Форма 3.2 | Т-ВО'!$AX$162="",1,0)</f>
        <v>0</v>
      </c>
    </row>
    <row r="1430" spans="1:1">
      <c r="A1430" s="663">
        <f>IF('Форма 3.2 | Т-ВО'!$BA$162="",1,0)</f>
        <v>0</v>
      </c>
    </row>
    <row r="1431" spans="1:1">
      <c r="A1431" s="663">
        <f>IF('Форма 3.2 | Т-ВО'!$BC$162="",1,0)</f>
        <v>0</v>
      </c>
    </row>
    <row r="1432" spans="1:1">
      <c r="A1432" s="663">
        <f>IF('Форма 3.2 | Т-ВО'!$BE$162="",1,0)</f>
        <v>0</v>
      </c>
    </row>
    <row r="1433" spans="1:1">
      <c r="A1433" s="663">
        <f>IF('Форма 3.2 | Т-ВО'!$BH$162="",1,0)</f>
        <v>0</v>
      </c>
    </row>
    <row r="1434" spans="1:1">
      <c r="A1434" s="663">
        <f>IF('Форма 3.2 | Т-ВО'!$BJ$162="",1,0)</f>
        <v>0</v>
      </c>
    </row>
    <row r="1435" spans="1:1">
      <c r="A1435" s="663">
        <f>IF('Форма 3.2 | Т-ВО'!$BL$162="",1,0)</f>
        <v>0</v>
      </c>
    </row>
    <row r="1436" spans="1:1">
      <c r="A1436" s="663">
        <f>IF('Форма 3.2 | Т-ВО'!$BO$162="",1,0)</f>
        <v>0</v>
      </c>
    </row>
    <row r="1437" spans="1:1">
      <c r="A1437" s="663">
        <f>IF('Форма 3.2 | Т-ВО'!$BQ$162="",1,0)</f>
        <v>0</v>
      </c>
    </row>
    <row r="1438" spans="1:1">
      <c r="A1438" s="663">
        <f>IF('Форма 3.2 | Т-ВО'!$BS$162="",1,0)</f>
        <v>0</v>
      </c>
    </row>
    <row r="1439" spans="1:1">
      <c r="A1439" s="663">
        <f>IF('Форма 3.2 | Т-ВО'!$BV$162="",1,0)</f>
        <v>0</v>
      </c>
    </row>
    <row r="1440" spans="1:1">
      <c r="A1440" s="663">
        <f>IF('Форма 3.2 | Т-ВО'!$BX$162="",1,0)</f>
        <v>0</v>
      </c>
    </row>
    <row r="1441" spans="1:1">
      <c r="A1441" s="663">
        <f>IF('Форма 3.2 | Т-ВО'!$BZ$162="",1,0)</f>
        <v>0</v>
      </c>
    </row>
    <row r="1442" spans="1:1">
      <c r="A1442" s="663">
        <f>IF('Форма 3.2 | Т-ВО'!$CC$162="",1,0)</f>
        <v>0</v>
      </c>
    </row>
    <row r="1443" spans="1:1">
      <c r="A1443" s="663">
        <f>IF('Форма 3.2 | Т-ВО'!$CE$162="",1,0)</f>
        <v>0</v>
      </c>
    </row>
    <row r="1444" spans="1:1">
      <c r="A1444" s="663">
        <f>IF('Форма 3.2 | Т-ВО'!$S$162="",1,0)</f>
        <v>0</v>
      </c>
    </row>
    <row r="1445" spans="1:1">
      <c r="A1445" s="663">
        <f>IF('Форма 3.2 | Т-ВО'!$U$162="",1,0)</f>
        <v>0</v>
      </c>
    </row>
    <row r="1446" spans="1:1">
      <c r="A1446" s="663">
        <f>IF('Форма 3.2 | Т-ВО'!$Z$162="",1,0)</f>
        <v>0</v>
      </c>
    </row>
    <row r="1447" spans="1:1">
      <c r="A1447" s="663">
        <f>IF('Форма 3.2 | Т-ВО'!$AB$162="",1,0)</f>
        <v>0</v>
      </c>
    </row>
    <row r="1448" spans="1:1">
      <c r="A1448" s="663">
        <f>IF('Форма 3.2 | Т-ВО'!$AG$162="",1,0)</f>
        <v>0</v>
      </c>
    </row>
    <row r="1449" spans="1:1">
      <c r="A1449" s="663">
        <f>IF('Форма 3.2 | Т-ВО'!$AI$162="",1,0)</f>
        <v>0</v>
      </c>
    </row>
    <row r="1450" spans="1:1">
      <c r="A1450" s="663">
        <f>IF('Форма 3.2 | Т-ВО'!$AN$162="",1,0)</f>
        <v>0</v>
      </c>
    </row>
    <row r="1451" spans="1:1">
      <c r="A1451" s="663">
        <f>IF('Форма 3.2 | Т-ВО'!$AP$162="",1,0)</f>
        <v>0</v>
      </c>
    </row>
    <row r="1452" spans="1:1">
      <c r="A1452" s="663">
        <f>IF('Форма 3.2 | Т-ВО'!$AU$162="",1,0)</f>
        <v>0</v>
      </c>
    </row>
    <row r="1453" spans="1:1">
      <c r="A1453" s="663">
        <f>IF('Форма 3.2 | Т-ВО'!$AW$162="",1,0)</f>
        <v>0</v>
      </c>
    </row>
    <row r="1454" spans="1:1">
      <c r="A1454" s="663">
        <f>IF('Форма 3.2 | Т-ВО'!$BB$162="",1,0)</f>
        <v>0</v>
      </c>
    </row>
    <row r="1455" spans="1:1">
      <c r="A1455" s="663">
        <f>IF('Форма 3.2 | Т-ВО'!$BD$162="",1,0)</f>
        <v>0</v>
      </c>
    </row>
    <row r="1456" spans="1:1">
      <c r="A1456" s="663">
        <f>IF('Форма 3.2 | Т-ВО'!$BI$162="",1,0)</f>
        <v>0</v>
      </c>
    </row>
    <row r="1457" spans="1:1">
      <c r="A1457" s="663">
        <f>IF('Форма 3.2 | Т-ВО'!$BK$162="",1,0)</f>
        <v>0</v>
      </c>
    </row>
    <row r="1458" spans="1:1">
      <c r="A1458" s="663">
        <f>IF('Форма 3.2 | Т-ВО'!$BP$162="",1,0)</f>
        <v>0</v>
      </c>
    </row>
    <row r="1459" spans="1:1">
      <c r="A1459" s="663">
        <f>IF('Форма 3.2 | Т-ВО'!$BR$162="",1,0)</f>
        <v>0</v>
      </c>
    </row>
    <row r="1460" spans="1:1">
      <c r="A1460" s="663">
        <f>IF('Форма 3.2 | Т-ВО'!$BW$162="",1,0)</f>
        <v>0</v>
      </c>
    </row>
    <row r="1461" spans="1:1">
      <c r="A1461" s="663">
        <f>IF('Форма 3.2 | Т-ВО'!$BY$162="",1,0)</f>
        <v>0</v>
      </c>
    </row>
    <row r="1462" spans="1:1">
      <c r="A1462" s="663">
        <f>IF('Форма 3.2 | Т-ВО'!$CD$162="",1,0)</f>
        <v>0</v>
      </c>
    </row>
    <row r="1463" spans="1:1">
      <c r="A1463" s="663">
        <f>IF('Форма 3.2 | Т-ВО'!$CF$162="",1,0)</f>
        <v>0</v>
      </c>
    </row>
    <row r="1464" spans="1:1">
      <c r="A1464" s="663">
        <f>IF('Форма 3.2 | Т-ВО'!$O$165="",1,0)</f>
        <v>0</v>
      </c>
    </row>
    <row r="1465" spans="1:1">
      <c r="A1465" s="663">
        <f>IF('Форма 3.2 | Т-ВО'!$O$166="",1,0)</f>
        <v>0</v>
      </c>
    </row>
    <row r="1466" spans="1:1">
      <c r="A1466" s="663">
        <f>IF('Форма 3.2 | Т-ВО'!$R$166="",1,0)</f>
        <v>0</v>
      </c>
    </row>
    <row r="1467" spans="1:1">
      <c r="A1467" s="663">
        <f>IF('Форма 3.2 | Т-ВО'!$T$166="",1,0)</f>
        <v>0</v>
      </c>
    </row>
    <row r="1468" spans="1:1">
      <c r="A1468" s="663">
        <f>IF('Форма 3.2 | Т-ВО'!$V$166="",1,0)</f>
        <v>0</v>
      </c>
    </row>
    <row r="1469" spans="1:1">
      <c r="A1469" s="663">
        <f>IF('Форма 3.2 | Т-ВО'!$Y$166="",1,0)</f>
        <v>0</v>
      </c>
    </row>
    <row r="1470" spans="1:1">
      <c r="A1470" s="663">
        <f>IF('Форма 3.2 | Т-ВО'!$AA$166="",1,0)</f>
        <v>0</v>
      </c>
    </row>
    <row r="1471" spans="1:1">
      <c r="A1471" s="663">
        <f>IF('Форма 3.2 | Т-ВО'!$AC$166="",1,0)</f>
        <v>0</v>
      </c>
    </row>
    <row r="1472" spans="1:1">
      <c r="A1472" s="663">
        <f>IF('Форма 3.2 | Т-ВО'!$AF$166="",1,0)</f>
        <v>0</v>
      </c>
    </row>
    <row r="1473" spans="1:1">
      <c r="A1473" s="663">
        <f>IF('Форма 3.2 | Т-ВО'!$AH$166="",1,0)</f>
        <v>0</v>
      </c>
    </row>
    <row r="1474" spans="1:1">
      <c r="A1474" s="663">
        <f>IF('Форма 3.2 | Т-ВО'!$AJ$166="",1,0)</f>
        <v>0</v>
      </c>
    </row>
    <row r="1475" spans="1:1">
      <c r="A1475" s="663">
        <f>IF('Форма 3.2 | Т-ВО'!$AM$166="",1,0)</f>
        <v>0</v>
      </c>
    </row>
    <row r="1476" spans="1:1">
      <c r="A1476" s="663">
        <f>IF('Форма 3.2 | Т-ВО'!$AO$166="",1,0)</f>
        <v>0</v>
      </c>
    </row>
    <row r="1477" spans="1:1">
      <c r="A1477" s="663">
        <f>IF('Форма 3.2 | Т-ВО'!$AQ$166="",1,0)</f>
        <v>0</v>
      </c>
    </row>
    <row r="1478" spans="1:1">
      <c r="A1478" s="663">
        <f>IF('Форма 3.2 | Т-ВО'!$AT$166="",1,0)</f>
        <v>0</v>
      </c>
    </row>
    <row r="1479" spans="1:1">
      <c r="A1479" s="663">
        <f>IF('Форма 3.2 | Т-ВО'!$AV$166="",1,0)</f>
        <v>0</v>
      </c>
    </row>
    <row r="1480" spans="1:1">
      <c r="A1480" s="663">
        <f>IF('Форма 3.2 | Т-ВО'!$AX$166="",1,0)</f>
        <v>0</v>
      </c>
    </row>
    <row r="1481" spans="1:1">
      <c r="A1481" s="663">
        <f>IF('Форма 3.2 | Т-ВО'!$BA$166="",1,0)</f>
        <v>0</v>
      </c>
    </row>
    <row r="1482" spans="1:1">
      <c r="A1482" s="663">
        <f>IF('Форма 3.2 | Т-ВО'!$BC$166="",1,0)</f>
        <v>0</v>
      </c>
    </row>
    <row r="1483" spans="1:1">
      <c r="A1483" s="663">
        <f>IF('Форма 3.2 | Т-ВО'!$BE$166="",1,0)</f>
        <v>0</v>
      </c>
    </row>
    <row r="1484" spans="1:1">
      <c r="A1484" s="663">
        <f>IF('Форма 3.2 | Т-ВО'!$BH$166="",1,0)</f>
        <v>0</v>
      </c>
    </row>
    <row r="1485" spans="1:1">
      <c r="A1485" s="663">
        <f>IF('Форма 3.2 | Т-ВО'!$BJ$166="",1,0)</f>
        <v>0</v>
      </c>
    </row>
    <row r="1486" spans="1:1">
      <c r="A1486" s="663">
        <f>IF('Форма 3.2 | Т-ВО'!$BL$166="",1,0)</f>
        <v>0</v>
      </c>
    </row>
    <row r="1487" spans="1:1">
      <c r="A1487" s="663">
        <f>IF('Форма 3.2 | Т-ВО'!$BO$166="",1,0)</f>
        <v>0</v>
      </c>
    </row>
    <row r="1488" spans="1:1">
      <c r="A1488" s="663">
        <f>IF('Форма 3.2 | Т-ВО'!$BQ$166="",1,0)</f>
        <v>0</v>
      </c>
    </row>
    <row r="1489" spans="1:1">
      <c r="A1489" s="663">
        <f>IF('Форма 3.2 | Т-ВО'!$BS$166="",1,0)</f>
        <v>0</v>
      </c>
    </row>
    <row r="1490" spans="1:1">
      <c r="A1490" s="663">
        <f>IF('Форма 3.2 | Т-ВО'!$BV$166="",1,0)</f>
        <v>0</v>
      </c>
    </row>
    <row r="1491" spans="1:1">
      <c r="A1491" s="663">
        <f>IF('Форма 3.2 | Т-ВО'!$BX$166="",1,0)</f>
        <v>0</v>
      </c>
    </row>
    <row r="1492" spans="1:1">
      <c r="A1492" s="663">
        <f>IF('Форма 3.2 | Т-ВО'!$BZ$166="",1,0)</f>
        <v>0</v>
      </c>
    </row>
    <row r="1493" spans="1:1">
      <c r="A1493" s="663">
        <f>IF('Форма 3.2 | Т-ВО'!$CC$166="",1,0)</f>
        <v>0</v>
      </c>
    </row>
    <row r="1494" spans="1:1">
      <c r="A1494" s="663">
        <f>IF('Форма 3.2 | Т-ВО'!$CE$166="",1,0)</f>
        <v>0</v>
      </c>
    </row>
    <row r="1495" spans="1:1">
      <c r="A1495" s="663">
        <f>IF('Форма 3.2 | Т-ВО'!$S$166="",1,0)</f>
        <v>0</v>
      </c>
    </row>
    <row r="1496" spans="1:1">
      <c r="A1496" s="663">
        <f>IF('Форма 3.2 | Т-ВО'!$U$166="",1,0)</f>
        <v>0</v>
      </c>
    </row>
    <row r="1497" spans="1:1">
      <c r="A1497" s="663">
        <f>IF('Форма 3.2 | Т-ВО'!$Z$166="",1,0)</f>
        <v>0</v>
      </c>
    </row>
    <row r="1498" spans="1:1">
      <c r="A1498" s="663">
        <f>IF('Форма 3.2 | Т-ВО'!$AB$166="",1,0)</f>
        <v>0</v>
      </c>
    </row>
    <row r="1499" spans="1:1">
      <c r="A1499" s="663">
        <f>IF('Форма 3.2 | Т-ВО'!$AG$166="",1,0)</f>
        <v>0</v>
      </c>
    </row>
    <row r="1500" spans="1:1">
      <c r="A1500" s="663">
        <f>IF('Форма 3.2 | Т-ВО'!$AI$166="",1,0)</f>
        <v>0</v>
      </c>
    </row>
    <row r="1501" spans="1:1">
      <c r="A1501" s="663">
        <f>IF('Форма 3.2 | Т-ВО'!$AN$166="",1,0)</f>
        <v>0</v>
      </c>
    </row>
    <row r="1502" spans="1:1">
      <c r="A1502" s="663">
        <f>IF('Форма 3.2 | Т-ВО'!$AP$166="",1,0)</f>
        <v>0</v>
      </c>
    </row>
    <row r="1503" spans="1:1">
      <c r="A1503" s="663">
        <f>IF('Форма 3.2 | Т-ВО'!$AU$166="",1,0)</f>
        <v>0</v>
      </c>
    </row>
    <row r="1504" spans="1:1">
      <c r="A1504" s="663">
        <f>IF('Форма 3.2 | Т-ВО'!$AW$166="",1,0)</f>
        <v>0</v>
      </c>
    </row>
    <row r="1505" spans="1:1">
      <c r="A1505" s="663">
        <f>IF('Форма 3.2 | Т-ВО'!$BB$166="",1,0)</f>
        <v>0</v>
      </c>
    </row>
    <row r="1506" spans="1:1">
      <c r="A1506" s="663">
        <f>IF('Форма 3.2 | Т-ВО'!$BD$166="",1,0)</f>
        <v>0</v>
      </c>
    </row>
    <row r="1507" spans="1:1">
      <c r="A1507" s="663">
        <f>IF('Форма 3.2 | Т-ВО'!$BI$166="",1,0)</f>
        <v>0</v>
      </c>
    </row>
    <row r="1508" spans="1:1">
      <c r="A1508" s="663">
        <f>IF('Форма 3.2 | Т-ВО'!$BK$166="",1,0)</f>
        <v>0</v>
      </c>
    </row>
    <row r="1509" spans="1:1">
      <c r="A1509" s="663">
        <f>IF('Форма 3.2 | Т-ВО'!$BP$166="",1,0)</f>
        <v>0</v>
      </c>
    </row>
    <row r="1510" spans="1:1">
      <c r="A1510" s="663">
        <f>IF('Форма 3.2 | Т-ВО'!$BR$166="",1,0)</f>
        <v>0</v>
      </c>
    </row>
    <row r="1511" spans="1:1">
      <c r="A1511" s="663">
        <f>IF('Форма 3.2 | Т-ВО'!$BW$166="",1,0)</f>
        <v>0</v>
      </c>
    </row>
    <row r="1512" spans="1:1">
      <c r="A1512" s="663">
        <f>IF('Форма 3.2 | Т-ВО'!$BY$166="",1,0)</f>
        <v>0</v>
      </c>
    </row>
    <row r="1513" spans="1:1">
      <c r="A1513" s="663">
        <f>IF('Форма 3.2 | Т-ВО'!$CD$166="",1,0)</f>
        <v>0</v>
      </c>
    </row>
    <row r="1514" spans="1:1">
      <c r="A1514" s="663">
        <f>IF('Форма 3.2 | Т-ВО'!$CF$166="",1,0)</f>
        <v>0</v>
      </c>
    </row>
    <row r="1515" spans="1:1">
      <c r="A1515" s="663">
        <f>IF('Форма 3.2 | Т-ВО'!$O$177="",1,0)</f>
        <v>0</v>
      </c>
    </row>
    <row r="1516" spans="1:1">
      <c r="A1516" s="663">
        <f>IF('Форма 3.2 | Т-ВО'!$O$178="",1,0)</f>
        <v>0</v>
      </c>
    </row>
    <row r="1517" spans="1:1">
      <c r="A1517" s="663">
        <f>IF('Форма 3.2 | Т-ВО'!$R$178="",1,0)</f>
        <v>0</v>
      </c>
    </row>
    <row r="1518" spans="1:1">
      <c r="A1518" s="663">
        <f>IF('Форма 3.2 | Т-ВО'!$T$178="",1,0)</f>
        <v>0</v>
      </c>
    </row>
    <row r="1519" spans="1:1">
      <c r="A1519" s="663">
        <f>IF('Форма 3.2 | Т-ВО'!$V$178="",1,0)</f>
        <v>0</v>
      </c>
    </row>
    <row r="1520" spans="1:1">
      <c r="A1520" s="663">
        <f>IF('Форма 3.2 | Т-ВО'!$Y$178="",1,0)</f>
        <v>0</v>
      </c>
    </row>
    <row r="1521" spans="1:1">
      <c r="A1521" s="663">
        <f>IF('Форма 3.2 | Т-ВО'!$AA$178="",1,0)</f>
        <v>0</v>
      </c>
    </row>
    <row r="1522" spans="1:1">
      <c r="A1522" s="663">
        <f>IF('Форма 3.2 | Т-ВО'!$AC$178="",1,0)</f>
        <v>0</v>
      </c>
    </row>
    <row r="1523" spans="1:1">
      <c r="A1523" s="663">
        <f>IF('Форма 3.2 | Т-ВО'!$AF$178="",1,0)</f>
        <v>0</v>
      </c>
    </row>
    <row r="1524" spans="1:1">
      <c r="A1524" s="663">
        <f>IF('Форма 3.2 | Т-ВО'!$AH$178="",1,0)</f>
        <v>0</v>
      </c>
    </row>
    <row r="1525" spans="1:1">
      <c r="A1525" s="663">
        <f>IF('Форма 3.2 | Т-ВО'!$AJ$178="",1,0)</f>
        <v>0</v>
      </c>
    </row>
    <row r="1526" spans="1:1">
      <c r="A1526" s="663">
        <f>IF('Форма 3.2 | Т-ВО'!$AM$178="",1,0)</f>
        <v>0</v>
      </c>
    </row>
    <row r="1527" spans="1:1">
      <c r="A1527" s="663">
        <f>IF('Форма 3.2 | Т-ВО'!$AO$178="",1,0)</f>
        <v>0</v>
      </c>
    </row>
    <row r="1528" spans="1:1">
      <c r="A1528" s="663">
        <f>IF('Форма 3.2 | Т-ВО'!$AQ$178="",1,0)</f>
        <v>0</v>
      </c>
    </row>
    <row r="1529" spans="1:1">
      <c r="A1529" s="663">
        <f>IF('Форма 3.2 | Т-ВО'!$AT$178="",1,0)</f>
        <v>0</v>
      </c>
    </row>
    <row r="1530" spans="1:1">
      <c r="A1530" s="663">
        <f>IF('Форма 3.2 | Т-ВО'!$AV$178="",1,0)</f>
        <v>0</v>
      </c>
    </row>
    <row r="1531" spans="1:1">
      <c r="A1531" s="663">
        <f>IF('Форма 3.2 | Т-ВО'!$AX$178="",1,0)</f>
        <v>0</v>
      </c>
    </row>
    <row r="1532" spans="1:1">
      <c r="A1532" s="663">
        <f>IF('Форма 3.2 | Т-ВО'!$BA$178="",1,0)</f>
        <v>0</v>
      </c>
    </row>
    <row r="1533" spans="1:1">
      <c r="A1533" s="663">
        <f>IF('Форма 3.2 | Т-ВО'!$BC$178="",1,0)</f>
        <v>0</v>
      </c>
    </row>
    <row r="1534" spans="1:1">
      <c r="A1534" s="663">
        <f>IF('Форма 3.2 | Т-ВО'!$BE$178="",1,0)</f>
        <v>0</v>
      </c>
    </row>
    <row r="1535" spans="1:1">
      <c r="A1535" s="663">
        <f>IF('Форма 3.2 | Т-ВО'!$BH$178="",1,0)</f>
        <v>0</v>
      </c>
    </row>
    <row r="1536" spans="1:1">
      <c r="A1536" s="663">
        <f>IF('Форма 3.2 | Т-ВО'!$BJ$178="",1,0)</f>
        <v>0</v>
      </c>
    </row>
    <row r="1537" spans="1:1">
      <c r="A1537" s="663">
        <f>IF('Форма 3.2 | Т-ВО'!$BL$178="",1,0)</f>
        <v>0</v>
      </c>
    </row>
    <row r="1538" spans="1:1">
      <c r="A1538" s="663">
        <f>IF('Форма 3.2 | Т-ВО'!$BO$178="",1,0)</f>
        <v>0</v>
      </c>
    </row>
    <row r="1539" spans="1:1">
      <c r="A1539" s="663">
        <f>IF('Форма 3.2 | Т-ВО'!$BQ$178="",1,0)</f>
        <v>0</v>
      </c>
    </row>
    <row r="1540" spans="1:1">
      <c r="A1540" s="663">
        <f>IF('Форма 3.2 | Т-ВО'!$BS$178="",1,0)</f>
        <v>0</v>
      </c>
    </row>
    <row r="1541" spans="1:1">
      <c r="A1541" s="663">
        <f>IF('Форма 3.2 | Т-ВО'!$BV$178="",1,0)</f>
        <v>0</v>
      </c>
    </row>
    <row r="1542" spans="1:1">
      <c r="A1542" s="663">
        <f>IF('Форма 3.2 | Т-ВО'!$BX$178="",1,0)</f>
        <v>0</v>
      </c>
    </row>
    <row r="1543" spans="1:1">
      <c r="A1543" s="663">
        <f>IF('Форма 3.2 | Т-ВО'!$BZ$178="",1,0)</f>
        <v>0</v>
      </c>
    </row>
    <row r="1544" spans="1:1">
      <c r="A1544" s="663">
        <f>IF('Форма 3.2 | Т-ВО'!$CC$178="",1,0)</f>
        <v>0</v>
      </c>
    </row>
    <row r="1545" spans="1:1">
      <c r="A1545" s="663">
        <f>IF('Форма 3.2 | Т-ВО'!$CE$178="",1,0)</f>
        <v>0</v>
      </c>
    </row>
    <row r="1546" spans="1:1">
      <c r="A1546" s="663">
        <f>IF('Форма 3.2 | Т-ВО'!$S$178="",1,0)</f>
        <v>0</v>
      </c>
    </row>
    <row r="1547" spans="1:1">
      <c r="A1547" s="663">
        <f>IF('Форма 3.2 | Т-ВО'!$U$178="",1,0)</f>
        <v>0</v>
      </c>
    </row>
    <row r="1548" spans="1:1">
      <c r="A1548" s="663">
        <f>IF('Форма 3.2 | Т-ВО'!$Z$178="",1,0)</f>
        <v>0</v>
      </c>
    </row>
    <row r="1549" spans="1:1">
      <c r="A1549" s="663">
        <f>IF('Форма 3.2 | Т-ВО'!$AB$178="",1,0)</f>
        <v>0</v>
      </c>
    </row>
    <row r="1550" spans="1:1">
      <c r="A1550" s="663">
        <f>IF('Форма 3.2 | Т-ВО'!$AG$178="",1,0)</f>
        <v>0</v>
      </c>
    </row>
    <row r="1551" spans="1:1">
      <c r="A1551" s="663">
        <f>IF('Форма 3.2 | Т-ВО'!$AI$178="",1,0)</f>
        <v>0</v>
      </c>
    </row>
    <row r="1552" spans="1:1">
      <c r="A1552" s="663">
        <f>IF('Форма 3.2 | Т-ВО'!$AN$178="",1,0)</f>
        <v>0</v>
      </c>
    </row>
    <row r="1553" spans="1:1">
      <c r="A1553" s="663">
        <f>IF('Форма 3.2 | Т-ВО'!$AP$178="",1,0)</f>
        <v>0</v>
      </c>
    </row>
    <row r="1554" spans="1:1">
      <c r="A1554" s="663">
        <f>IF('Форма 3.2 | Т-ВО'!$AU$178="",1,0)</f>
        <v>0</v>
      </c>
    </row>
    <row r="1555" spans="1:1">
      <c r="A1555" s="663">
        <f>IF('Форма 3.2 | Т-ВО'!$AW$178="",1,0)</f>
        <v>0</v>
      </c>
    </row>
    <row r="1556" spans="1:1">
      <c r="A1556" s="663">
        <f>IF('Форма 3.2 | Т-ВО'!$BB$178="",1,0)</f>
        <v>0</v>
      </c>
    </row>
    <row r="1557" spans="1:1">
      <c r="A1557" s="663">
        <f>IF('Форма 3.2 | Т-ВО'!$BD$178="",1,0)</f>
        <v>0</v>
      </c>
    </row>
    <row r="1558" spans="1:1">
      <c r="A1558" s="663">
        <f>IF('Форма 3.2 | Т-ВО'!$BI$178="",1,0)</f>
        <v>0</v>
      </c>
    </row>
    <row r="1559" spans="1:1">
      <c r="A1559" s="663">
        <f>IF('Форма 3.2 | Т-ВО'!$BK$178="",1,0)</f>
        <v>0</v>
      </c>
    </row>
    <row r="1560" spans="1:1">
      <c r="A1560" s="663">
        <f>IF('Форма 3.2 | Т-ВО'!$BP$178="",1,0)</f>
        <v>0</v>
      </c>
    </row>
    <row r="1561" spans="1:1">
      <c r="A1561" s="663">
        <f>IF('Форма 3.2 | Т-ВО'!$BR$178="",1,0)</f>
        <v>0</v>
      </c>
    </row>
    <row r="1562" spans="1:1">
      <c r="A1562" s="663">
        <f>IF('Форма 3.2 | Т-ВО'!$BW$178="",1,0)</f>
        <v>0</v>
      </c>
    </row>
    <row r="1563" spans="1:1">
      <c r="A1563" s="663">
        <f>IF('Форма 3.2 | Т-ВО'!$BY$178="",1,0)</f>
        <v>0</v>
      </c>
    </row>
    <row r="1564" spans="1:1">
      <c r="A1564" s="663">
        <f>IF('Форма 3.2 | Т-ВО'!$CD$178="",1,0)</f>
        <v>0</v>
      </c>
    </row>
    <row r="1565" spans="1:1">
      <c r="A1565" s="663">
        <f>IF('Форма 3.2 | Т-ВО'!$CF$178="",1,0)</f>
        <v>0</v>
      </c>
    </row>
    <row r="1566" spans="1:1">
      <c r="A1566" s="663">
        <f>IF('Форма 3.2 | Т-ВО'!$O$181="",1,0)</f>
        <v>0</v>
      </c>
    </row>
    <row r="1567" spans="1:1">
      <c r="A1567" s="663">
        <f>IF('Форма 3.2 | Т-ВО'!$O$182="",1,0)</f>
        <v>0</v>
      </c>
    </row>
    <row r="1568" spans="1:1">
      <c r="A1568" s="663">
        <f>IF('Форма 3.2 | Т-ВО'!$R$182="",1,0)</f>
        <v>0</v>
      </c>
    </row>
    <row r="1569" spans="1:1">
      <c r="A1569" s="663">
        <f>IF('Форма 3.2 | Т-ВО'!$T$182="",1,0)</f>
        <v>0</v>
      </c>
    </row>
    <row r="1570" spans="1:1">
      <c r="A1570" s="663">
        <f>IF('Форма 3.2 | Т-ВО'!$V$182="",1,0)</f>
        <v>0</v>
      </c>
    </row>
    <row r="1571" spans="1:1">
      <c r="A1571" s="663">
        <f>IF('Форма 3.2 | Т-ВО'!$Y$182="",1,0)</f>
        <v>0</v>
      </c>
    </row>
    <row r="1572" spans="1:1">
      <c r="A1572" s="663">
        <f>IF('Форма 3.2 | Т-ВО'!$AA$182="",1,0)</f>
        <v>0</v>
      </c>
    </row>
    <row r="1573" spans="1:1">
      <c r="A1573" s="663">
        <f>IF('Форма 3.2 | Т-ВО'!$AC$182="",1,0)</f>
        <v>0</v>
      </c>
    </row>
    <row r="1574" spans="1:1">
      <c r="A1574" s="663">
        <f>IF('Форма 3.2 | Т-ВО'!$AF$182="",1,0)</f>
        <v>0</v>
      </c>
    </row>
    <row r="1575" spans="1:1">
      <c r="A1575" s="663">
        <f>IF('Форма 3.2 | Т-ВО'!$AH$182="",1,0)</f>
        <v>0</v>
      </c>
    </row>
    <row r="1576" spans="1:1">
      <c r="A1576" s="663">
        <f>IF('Форма 3.2 | Т-ВО'!$AJ$182="",1,0)</f>
        <v>0</v>
      </c>
    </row>
    <row r="1577" spans="1:1">
      <c r="A1577" s="663">
        <f>IF('Форма 3.2 | Т-ВО'!$AM$182="",1,0)</f>
        <v>0</v>
      </c>
    </row>
    <row r="1578" spans="1:1">
      <c r="A1578" s="663">
        <f>IF('Форма 3.2 | Т-ВО'!$AO$182="",1,0)</f>
        <v>0</v>
      </c>
    </row>
    <row r="1579" spans="1:1">
      <c r="A1579" s="663">
        <f>IF('Форма 3.2 | Т-ВО'!$AQ$182="",1,0)</f>
        <v>0</v>
      </c>
    </row>
    <row r="1580" spans="1:1">
      <c r="A1580" s="663">
        <f>IF('Форма 3.2 | Т-ВО'!$AT$182="",1,0)</f>
        <v>0</v>
      </c>
    </row>
    <row r="1581" spans="1:1">
      <c r="A1581" s="663">
        <f>IF('Форма 3.2 | Т-ВО'!$AV$182="",1,0)</f>
        <v>0</v>
      </c>
    </row>
    <row r="1582" spans="1:1">
      <c r="A1582" s="663">
        <f>IF('Форма 3.2 | Т-ВО'!$AX$182="",1,0)</f>
        <v>0</v>
      </c>
    </row>
    <row r="1583" spans="1:1">
      <c r="A1583" s="663">
        <f>IF('Форма 3.2 | Т-ВО'!$BA$182="",1,0)</f>
        <v>0</v>
      </c>
    </row>
    <row r="1584" spans="1:1">
      <c r="A1584" s="663">
        <f>IF('Форма 3.2 | Т-ВО'!$BC$182="",1,0)</f>
        <v>0</v>
      </c>
    </row>
    <row r="1585" spans="1:1">
      <c r="A1585" s="663">
        <f>IF('Форма 3.2 | Т-ВО'!$BE$182="",1,0)</f>
        <v>0</v>
      </c>
    </row>
    <row r="1586" spans="1:1">
      <c r="A1586" s="663">
        <f>IF('Форма 3.2 | Т-ВО'!$BH$182="",1,0)</f>
        <v>0</v>
      </c>
    </row>
    <row r="1587" spans="1:1">
      <c r="A1587" s="663">
        <f>IF('Форма 3.2 | Т-ВО'!$BJ$182="",1,0)</f>
        <v>0</v>
      </c>
    </row>
    <row r="1588" spans="1:1">
      <c r="A1588" s="663">
        <f>IF('Форма 3.2 | Т-ВО'!$BL$182="",1,0)</f>
        <v>0</v>
      </c>
    </row>
    <row r="1589" spans="1:1">
      <c r="A1589" s="663">
        <f>IF('Форма 3.2 | Т-ВО'!$BO$182="",1,0)</f>
        <v>0</v>
      </c>
    </row>
    <row r="1590" spans="1:1">
      <c r="A1590" s="663">
        <f>IF('Форма 3.2 | Т-ВО'!$BQ$182="",1,0)</f>
        <v>0</v>
      </c>
    </row>
    <row r="1591" spans="1:1">
      <c r="A1591" s="663">
        <f>IF('Форма 3.2 | Т-ВО'!$BS$182="",1,0)</f>
        <v>0</v>
      </c>
    </row>
    <row r="1592" spans="1:1">
      <c r="A1592" s="663">
        <f>IF('Форма 3.2 | Т-ВО'!$BV$182="",1,0)</f>
        <v>0</v>
      </c>
    </row>
    <row r="1593" spans="1:1">
      <c r="A1593" s="663">
        <f>IF('Форма 3.2 | Т-ВО'!$BX$182="",1,0)</f>
        <v>0</v>
      </c>
    </row>
    <row r="1594" spans="1:1">
      <c r="A1594" s="663">
        <f>IF('Форма 3.2 | Т-ВО'!$BZ$182="",1,0)</f>
        <v>0</v>
      </c>
    </row>
    <row r="1595" spans="1:1">
      <c r="A1595" s="663">
        <f>IF('Форма 3.2 | Т-ВО'!$CC$182="",1,0)</f>
        <v>0</v>
      </c>
    </row>
    <row r="1596" spans="1:1">
      <c r="A1596" s="663">
        <f>IF('Форма 3.2 | Т-ВО'!$CE$182="",1,0)</f>
        <v>0</v>
      </c>
    </row>
    <row r="1597" spans="1:1">
      <c r="A1597" s="663">
        <f>IF('Форма 3.2 | Т-ВО'!$S$182="",1,0)</f>
        <v>0</v>
      </c>
    </row>
    <row r="1598" spans="1:1">
      <c r="A1598" s="663">
        <f>IF('Форма 3.2 | Т-ВО'!$U$182="",1,0)</f>
        <v>0</v>
      </c>
    </row>
    <row r="1599" spans="1:1">
      <c r="A1599" s="663">
        <f>IF('Форма 3.2 | Т-ВО'!$Z$182="",1,0)</f>
        <v>0</v>
      </c>
    </row>
    <row r="1600" spans="1:1">
      <c r="A1600" s="663">
        <f>IF('Форма 3.2 | Т-ВО'!$AB$182="",1,0)</f>
        <v>0</v>
      </c>
    </row>
    <row r="1601" spans="1:1">
      <c r="A1601" s="663">
        <f>IF('Форма 3.2 | Т-ВО'!$AG$182="",1,0)</f>
        <v>0</v>
      </c>
    </row>
    <row r="1602" spans="1:1">
      <c r="A1602" s="663">
        <f>IF('Форма 3.2 | Т-ВО'!$AI$182="",1,0)</f>
        <v>0</v>
      </c>
    </row>
    <row r="1603" spans="1:1">
      <c r="A1603" s="663">
        <f>IF('Форма 3.2 | Т-ВО'!$AN$182="",1,0)</f>
        <v>0</v>
      </c>
    </row>
    <row r="1604" spans="1:1">
      <c r="A1604" s="663">
        <f>IF('Форма 3.2 | Т-ВО'!$AP$182="",1,0)</f>
        <v>0</v>
      </c>
    </row>
    <row r="1605" spans="1:1">
      <c r="A1605" s="663">
        <f>IF('Форма 3.2 | Т-ВО'!$AU$182="",1,0)</f>
        <v>0</v>
      </c>
    </row>
    <row r="1606" spans="1:1">
      <c r="A1606" s="663">
        <f>IF('Форма 3.2 | Т-ВО'!$AW$182="",1,0)</f>
        <v>0</v>
      </c>
    </row>
    <row r="1607" spans="1:1">
      <c r="A1607" s="663">
        <f>IF('Форма 3.2 | Т-ВО'!$BB$182="",1,0)</f>
        <v>0</v>
      </c>
    </row>
    <row r="1608" spans="1:1">
      <c r="A1608" s="663">
        <f>IF('Форма 3.2 | Т-ВО'!$BD$182="",1,0)</f>
        <v>0</v>
      </c>
    </row>
    <row r="1609" spans="1:1">
      <c r="A1609" s="663">
        <f>IF('Форма 3.2 | Т-ВО'!$BI$182="",1,0)</f>
        <v>0</v>
      </c>
    </row>
    <row r="1610" spans="1:1">
      <c r="A1610" s="663">
        <f>IF('Форма 3.2 | Т-ВО'!$BK$182="",1,0)</f>
        <v>0</v>
      </c>
    </row>
    <row r="1611" spans="1:1">
      <c r="A1611" s="663">
        <f>IF('Форма 3.2 | Т-ВО'!$BP$182="",1,0)</f>
        <v>0</v>
      </c>
    </row>
    <row r="1612" spans="1:1">
      <c r="A1612" s="663">
        <f>IF('Форма 3.2 | Т-ВО'!$BR$182="",1,0)</f>
        <v>0</v>
      </c>
    </row>
    <row r="1613" spans="1:1">
      <c r="A1613" s="663">
        <f>IF('Форма 3.2 | Т-ВО'!$BW$182="",1,0)</f>
        <v>0</v>
      </c>
    </row>
    <row r="1614" spans="1:1">
      <c r="A1614" s="663">
        <f>IF('Форма 3.2 | Т-ВО'!$BY$182="",1,0)</f>
        <v>0</v>
      </c>
    </row>
    <row r="1615" spans="1:1">
      <c r="A1615" s="663">
        <f>IF('Форма 3.2 | Т-ВО'!$CD$182="",1,0)</f>
        <v>0</v>
      </c>
    </row>
    <row r="1616" spans="1:1">
      <c r="A1616" s="663">
        <f>IF('Форма 3.2 | Т-ВО'!$CF$182="",1,0)</f>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REESTR_LINK">
    <tabColor indexed="47"/>
  </sheetPr>
  <dimension ref="A1:C3"/>
  <sheetViews>
    <sheetView showGridLines="0" zoomScaleNormal="100" workbookViewId="0"/>
  </sheetViews>
  <sheetFormatPr defaultRowHeight="11.25"/>
  <cols>
    <col min="1" max="16384" width="9.140625" style="677"/>
  </cols>
  <sheetData>
    <row r="1" spans="1:3">
      <c r="A1" s="677" t="s">
        <v>548</v>
      </c>
      <c r="B1" s="677" t="s">
        <v>549</v>
      </c>
      <c r="C1" s="677" t="s">
        <v>70</v>
      </c>
    </row>
    <row r="2" spans="1:3">
      <c r="A2" s="677">
        <v>4189678</v>
      </c>
      <c r="B2" s="677" t="s">
        <v>1377</v>
      </c>
      <c r="C2" s="677" t="s">
        <v>1378</v>
      </c>
    </row>
    <row r="3" spans="1:3">
      <c r="A3" s="677">
        <v>4190415</v>
      </c>
      <c r="B3" s="677" t="s">
        <v>1379</v>
      </c>
      <c r="C3" s="677" t="s">
        <v>1378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REESTR_DS">
    <tabColor rgb="FFFFCC99"/>
  </sheetPr>
  <dimension ref="B3:B10"/>
  <sheetViews>
    <sheetView showGridLines="0" zoomScaleNormal="100" workbookViewId="0"/>
  </sheetViews>
  <sheetFormatPr defaultRowHeight="11.25"/>
  <cols>
    <col min="1" max="1" width="9.140625" style="384"/>
    <col min="2" max="2" width="66" style="384" customWidth="1"/>
    <col min="3" max="16384" width="9.140625" style="384"/>
  </cols>
  <sheetData>
    <row r="3" spans="2:2">
      <c r="B3" s="495" t="s">
        <v>1709</v>
      </c>
    </row>
    <row r="4" spans="2:2">
      <c r="B4" s="495" t="s">
        <v>1710</v>
      </c>
    </row>
    <row r="5" spans="2:2">
      <c r="B5" s="495" t="s">
        <v>1711</v>
      </c>
    </row>
    <row r="6" spans="2:2">
      <c r="B6" s="495" t="s">
        <v>1712</v>
      </c>
    </row>
    <row r="7" spans="2:2">
      <c r="B7" s="384" t="s">
        <v>1713</v>
      </c>
    </row>
    <row r="8" spans="2:2">
      <c r="B8" s="384" t="s">
        <v>1714</v>
      </c>
    </row>
    <row r="9" spans="2:2">
      <c r="B9" s="384" t="s">
        <v>1715</v>
      </c>
    </row>
    <row r="10" spans="2:2">
      <c r="B10" s="384" t="s">
        <v>1716</v>
      </c>
    </row>
  </sheetData>
  <sheetProtection formatColumns="0" formatRows="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modHTTP">
    <tabColor rgb="FFFFCC99"/>
  </sheetPr>
  <dimension ref="A1"/>
  <sheetViews>
    <sheetView showGridLines="0" zoomScaleNormal="100" workbookViewId="0"/>
  </sheetViews>
  <sheetFormatPr defaultRowHeight="11.25"/>
  <sheetData/>
  <sheetProtection formatColumns="0" formatRows="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modfrmRezimChoose">
    <tabColor indexed="47"/>
  </sheetPr>
  <dimension ref="A1"/>
  <sheetViews>
    <sheetView showGridLines="0" zoomScaleNormal="85" workbookViewId="0"/>
  </sheetViews>
  <sheetFormatPr defaultRowHeight="11.25"/>
  <cols>
    <col min="1" max="1" width="9.140625" style="420"/>
    <col min="2" max="16384" width="9.140625" style="257"/>
  </cols>
  <sheetData/>
  <sheetProtection formatColumns="0" formatRows="0"/>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modSheetMain">
    <tabColor rgb="FFFFCC99"/>
  </sheetPr>
  <dimension ref="A1:E8"/>
  <sheetViews>
    <sheetView showGridLines="0" zoomScaleNormal="100" workbookViewId="0"/>
  </sheetViews>
  <sheetFormatPr defaultRowHeight="15"/>
  <cols>
    <col min="1" max="1" width="38.42578125" style="353" customWidth="1"/>
    <col min="2" max="16384" width="9.140625" style="353"/>
  </cols>
  <sheetData>
    <row r="1" spans="1:5">
      <c r="A1" s="354" t="s">
        <v>417</v>
      </c>
      <c r="B1" s="354" t="s">
        <v>418</v>
      </c>
      <c r="C1" s="354"/>
      <c r="D1" s="354"/>
      <c r="E1" s="354"/>
    </row>
    <row r="2" spans="1:5">
      <c r="A2" s="354"/>
      <c r="B2" s="354"/>
      <c r="C2" s="354"/>
      <c r="D2" s="354"/>
      <c r="E2" s="354"/>
    </row>
    <row r="3" spans="1:5">
      <c r="A3" s="354"/>
      <c r="B3" s="354"/>
      <c r="C3" s="354"/>
      <c r="D3" s="354"/>
      <c r="E3" s="354"/>
    </row>
    <row r="4" spans="1:5">
      <c r="A4" s="354"/>
      <c r="B4" s="354"/>
      <c r="C4" s="354"/>
      <c r="D4" s="354"/>
      <c r="E4" s="354"/>
    </row>
    <row r="5" spans="1:5">
      <c r="A5" s="354"/>
      <c r="B5" s="354"/>
      <c r="C5" s="354"/>
      <c r="D5" s="354"/>
      <c r="E5" s="354"/>
    </row>
    <row r="6" spans="1:5">
      <c r="A6" s="354"/>
      <c r="B6" s="354"/>
      <c r="C6" s="354"/>
      <c r="D6" s="354"/>
      <c r="E6" s="354"/>
    </row>
    <row r="7" spans="1:5">
      <c r="A7" s="354"/>
      <c r="B7" s="354"/>
      <c r="C7" s="354"/>
      <c r="D7" s="354"/>
      <c r="E7" s="354"/>
    </row>
    <row r="8" spans="1:5">
      <c r="A8" s="354"/>
      <c r="B8" s="354"/>
      <c r="C8" s="354"/>
      <c r="D8" s="354"/>
      <c r="E8" s="354"/>
    </row>
  </sheetData>
  <sheetProtection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odUpdTemplLogger">
    <tabColor indexed="24"/>
  </sheetPr>
  <dimension ref="A1:D15"/>
  <sheetViews>
    <sheetView showGridLines="0" zoomScaleNormal="100" workbookViewId="0"/>
  </sheetViews>
  <sheetFormatPr defaultRowHeight="11.25"/>
  <cols>
    <col min="1" max="1" width="30.7109375" style="11" customWidth="1"/>
    <col min="2" max="2" width="80.7109375" style="11" customWidth="1"/>
    <col min="3" max="3" width="30.7109375" style="11" customWidth="1"/>
    <col min="4" max="16384" width="9.140625" style="10"/>
  </cols>
  <sheetData>
    <row r="1" spans="1:4" ht="24" customHeight="1">
      <c r="A1" s="119" t="s">
        <v>73</v>
      </c>
      <c r="B1" s="119" t="s">
        <v>74</v>
      </c>
      <c r="C1" s="119" t="s">
        <v>75</v>
      </c>
      <c r="D1" s="9"/>
    </row>
    <row r="2" spans="1:4">
      <c r="A2" s="671">
        <v>44508.599965277775</v>
      </c>
      <c r="B2" s="11" t="s">
        <v>698</v>
      </c>
      <c r="C2" s="11" t="s">
        <v>468</v>
      </c>
    </row>
    <row r="3" spans="1:4">
      <c r="A3" s="671">
        <v>44508.599988425929</v>
      </c>
      <c r="B3" s="11" t="s">
        <v>699</v>
      </c>
      <c r="C3" s="11" t="s">
        <v>468</v>
      </c>
    </row>
    <row r="4" spans="1:4">
      <c r="A4" s="671">
        <v>44508.60015046296</v>
      </c>
      <c r="B4" s="11" t="s">
        <v>698</v>
      </c>
      <c r="C4" s="11" t="s">
        <v>468</v>
      </c>
    </row>
    <row r="5" spans="1:4">
      <c r="A5" s="671">
        <v>44508.600162037037</v>
      </c>
      <c r="B5" s="11" t="s">
        <v>699</v>
      </c>
      <c r="C5" s="11" t="s">
        <v>468</v>
      </c>
    </row>
    <row r="6" spans="1:4">
      <c r="A6" s="671">
        <v>44508.628078703703</v>
      </c>
      <c r="B6" s="11" t="s">
        <v>698</v>
      </c>
      <c r="C6" s="11" t="s">
        <v>468</v>
      </c>
    </row>
    <row r="7" spans="1:4">
      <c r="A7" s="671">
        <v>44508.62809027778</v>
      </c>
      <c r="B7" s="11" t="s">
        <v>699</v>
      </c>
      <c r="C7" s="11" t="s">
        <v>468</v>
      </c>
    </row>
    <row r="8" spans="1:4">
      <c r="A8" s="671">
        <v>44509.417881944442</v>
      </c>
      <c r="B8" s="11" t="s">
        <v>698</v>
      </c>
      <c r="C8" s="11" t="s">
        <v>468</v>
      </c>
    </row>
    <row r="9" spans="1:4">
      <c r="A9" s="671">
        <v>44509.417893518519</v>
      </c>
      <c r="B9" s="11" t="s">
        <v>699</v>
      </c>
      <c r="C9" s="11" t="s">
        <v>468</v>
      </c>
    </row>
    <row r="10" spans="1:4">
      <c r="A10" s="671">
        <v>44510.465937499997</v>
      </c>
      <c r="B10" s="11" t="s">
        <v>698</v>
      </c>
      <c r="C10" s="11" t="s">
        <v>468</v>
      </c>
    </row>
    <row r="11" spans="1:4">
      <c r="A11" s="671">
        <v>44510.465960648151</v>
      </c>
      <c r="B11" s="11" t="s">
        <v>699</v>
      </c>
      <c r="C11" s="11" t="s">
        <v>468</v>
      </c>
    </row>
    <row r="12" spans="1:4">
      <c r="A12" s="671">
        <v>44515.456770833334</v>
      </c>
      <c r="B12" s="11" t="s">
        <v>698</v>
      </c>
      <c r="C12" s="11" t="s">
        <v>468</v>
      </c>
    </row>
    <row r="13" spans="1:4">
      <c r="A13" s="671">
        <v>44515.456782407404</v>
      </c>
      <c r="B13" s="11" t="s">
        <v>699</v>
      </c>
      <c r="C13" s="11" t="s">
        <v>468</v>
      </c>
    </row>
    <row r="14" spans="1:4">
      <c r="A14" s="671">
        <v>44515.471898148149</v>
      </c>
      <c r="B14" s="11" t="s">
        <v>698</v>
      </c>
      <c r="C14" s="11" t="s">
        <v>468</v>
      </c>
    </row>
    <row r="15" spans="1:4">
      <c r="A15" s="671">
        <v>44515.471909722219</v>
      </c>
      <c r="B15" s="11" t="s">
        <v>699</v>
      </c>
      <c r="C15" s="11" t="s">
        <v>468</v>
      </c>
    </row>
  </sheetData>
  <sheetProtection algorithmName="SHA-512" hashValue="qddoT6fiT5g8yyxlZeA4OmhoZyl6lwItYnhLmTkZI75mGo/4vYaffzLsmf22Punva9xE11sXuH/qsxXUVJOw3Q==" saltValue="m6+a7GNltjlVZV0L7r3sZA==" spinCount="100000" sheet="1" objects="1" scenarios="1" formatColumns="0" formatRows="0" autoFilter="0"/>
  <phoneticPr fontId="6"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REESTR_VT">
    <tabColor indexed="47"/>
  </sheetPr>
  <dimension ref="A1:B5"/>
  <sheetViews>
    <sheetView showGridLines="0" zoomScaleNormal="100" workbookViewId="0"/>
  </sheetViews>
  <sheetFormatPr defaultRowHeight="11.25"/>
  <cols>
    <col min="1" max="1" width="9.140625" style="677"/>
    <col min="2" max="2" width="65.28515625" style="677" customWidth="1"/>
    <col min="3" max="3" width="41" style="677" customWidth="1"/>
    <col min="4" max="16384" width="9.140625" style="677"/>
  </cols>
  <sheetData>
    <row r="1" spans="1:2">
      <c r="A1" s="677" t="s">
        <v>333</v>
      </c>
      <c r="B1" s="677" t="s">
        <v>334</v>
      </c>
    </row>
    <row r="2" spans="1:2">
      <c r="A2" s="677">
        <v>4213771</v>
      </c>
      <c r="B2" s="677" t="s">
        <v>634</v>
      </c>
    </row>
    <row r="3" spans="1:2">
      <c r="A3" s="677">
        <v>4213772</v>
      </c>
      <c r="B3" s="677" t="s">
        <v>641</v>
      </c>
    </row>
    <row r="4" spans="1:2">
      <c r="A4" s="677">
        <v>4213773</v>
      </c>
      <c r="B4" s="677" t="s">
        <v>635</v>
      </c>
    </row>
    <row r="5" spans="1:2">
      <c r="A5" s="677">
        <v>4213774</v>
      </c>
      <c r="B5" s="677" t="s">
        <v>636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REESTR_VED">
    <tabColor indexed="47"/>
  </sheetPr>
  <dimension ref="A1:B4"/>
  <sheetViews>
    <sheetView showGridLines="0" zoomScaleNormal="100" workbookViewId="0"/>
  </sheetViews>
  <sheetFormatPr defaultRowHeight="11.25"/>
  <cols>
    <col min="1" max="1" width="9.140625" style="677"/>
    <col min="2" max="2" width="65.28515625" style="677" customWidth="1"/>
    <col min="3" max="3" width="41" style="677" customWidth="1"/>
    <col min="4" max="16384" width="9.140625" style="677"/>
  </cols>
  <sheetData>
    <row r="1" spans="1:2">
      <c r="A1" s="677" t="s">
        <v>333</v>
      </c>
      <c r="B1" s="677" t="s">
        <v>335</v>
      </c>
    </row>
    <row r="2" spans="1:2">
      <c r="A2" s="677">
        <v>4189714</v>
      </c>
      <c r="B2" s="677" t="s">
        <v>1375</v>
      </c>
    </row>
    <row r="3" spans="1:2">
      <c r="A3" s="677">
        <v>4189713</v>
      </c>
      <c r="B3" s="677" t="s">
        <v>1376</v>
      </c>
    </row>
    <row r="4" spans="1:2">
      <c r="A4" s="677">
        <v>4189712</v>
      </c>
      <c r="B4" s="677" t="s">
        <v>637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modfrmReestrObj">
    <tabColor indexed="47"/>
  </sheetPr>
  <dimension ref="A1"/>
  <sheetViews>
    <sheetView showGridLines="0" zoomScaleNormal="100" workbookViewId="0"/>
  </sheetViews>
  <sheetFormatPr defaultRowHeight="12.75"/>
  <cols>
    <col min="1" max="16384" width="9.140625" style="241"/>
  </cols>
  <sheetData>
    <row r="1" spans="1:1">
      <c r="A1" s="53"/>
    </row>
  </sheetData>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llSheetsInThisWorkbook">
    <tabColor indexed="47"/>
  </sheetPr>
  <dimension ref="A1:B175"/>
  <sheetViews>
    <sheetView showGridLines="0" zoomScaleNormal="100" workbookViewId="0"/>
  </sheetViews>
  <sheetFormatPr defaultRowHeight="11.25"/>
  <cols>
    <col min="1" max="1" width="36.28515625" style="2" customWidth="1"/>
    <col min="2" max="2" width="21.140625" style="2" customWidth="1"/>
    <col min="3" max="16384" width="9.140625" style="1"/>
  </cols>
  <sheetData>
    <row r="1" spans="1:2">
      <c r="A1" s="3" t="s">
        <v>60</v>
      </c>
      <c r="B1" s="3" t="s">
        <v>61</v>
      </c>
    </row>
    <row r="2" spans="1:2">
      <c r="A2" t="s">
        <v>438</v>
      </c>
      <c r="B2" t="s">
        <v>609</v>
      </c>
    </row>
    <row r="3" spans="1:2">
      <c r="A3" t="s">
        <v>439</v>
      </c>
      <c r="B3" t="s">
        <v>523</v>
      </c>
    </row>
    <row r="4" spans="1:2">
      <c r="A4" t="s">
        <v>440</v>
      </c>
      <c r="B4" t="s">
        <v>452</v>
      </c>
    </row>
    <row r="5" spans="1:2">
      <c r="A5" t="s">
        <v>442</v>
      </c>
      <c r="B5" t="s">
        <v>453</v>
      </c>
    </row>
    <row r="6" spans="1:2">
      <c r="A6" t="s">
        <v>441</v>
      </c>
      <c r="B6" t="s">
        <v>454</v>
      </c>
    </row>
    <row r="7" spans="1:2">
      <c r="A7" t="s">
        <v>543</v>
      </c>
      <c r="B7" t="s">
        <v>524</v>
      </c>
    </row>
    <row r="8" spans="1:2">
      <c r="A8" t="s">
        <v>443</v>
      </c>
      <c r="B8" t="s">
        <v>455</v>
      </c>
    </row>
    <row r="9" spans="1:2">
      <c r="A9" t="s">
        <v>544</v>
      </c>
      <c r="B9" t="s">
        <v>456</v>
      </c>
    </row>
    <row r="10" spans="1:2">
      <c r="A10" t="s">
        <v>444</v>
      </c>
      <c r="B10" t="s">
        <v>457</v>
      </c>
    </row>
    <row r="11" spans="1:2">
      <c r="A11" t="s">
        <v>545</v>
      </c>
      <c r="B11" t="s">
        <v>338</v>
      </c>
    </row>
    <row r="12" spans="1:2">
      <c r="A12" t="s">
        <v>445</v>
      </c>
      <c r="B12" t="s">
        <v>64</v>
      </c>
    </row>
    <row r="13" spans="1:2">
      <c r="A13" t="s">
        <v>546</v>
      </c>
      <c r="B13" t="s">
        <v>406</v>
      </c>
    </row>
    <row r="14" spans="1:2">
      <c r="A14" t="s">
        <v>446</v>
      </c>
      <c r="B14" t="s">
        <v>466</v>
      </c>
    </row>
    <row r="15" spans="1:2">
      <c r="A15" t="s">
        <v>619</v>
      </c>
      <c r="B15" t="s">
        <v>253</v>
      </c>
    </row>
    <row r="16" spans="1:2">
      <c r="A16" t="s">
        <v>522</v>
      </c>
      <c r="B16" t="s">
        <v>77</v>
      </c>
    </row>
    <row r="17" spans="1:2">
      <c r="A17" t="s">
        <v>447</v>
      </c>
      <c r="B17" t="s">
        <v>66</v>
      </c>
    </row>
    <row r="18" spans="1:2">
      <c r="A18" t="s">
        <v>448</v>
      </c>
      <c r="B18" t="s">
        <v>78</v>
      </c>
    </row>
    <row r="19" spans="1:2">
      <c r="A19" t="s">
        <v>449</v>
      </c>
      <c r="B19" t="s">
        <v>458</v>
      </c>
    </row>
    <row r="20" spans="1:2">
      <c r="A20" t="s">
        <v>450</v>
      </c>
      <c r="B20" t="s">
        <v>76</v>
      </c>
    </row>
    <row r="21" spans="1:2">
      <c r="A21" t="s">
        <v>451</v>
      </c>
      <c r="B21" t="s">
        <v>65</v>
      </c>
    </row>
    <row r="22" spans="1:2">
      <c r="A22"/>
      <c r="B22" t="s">
        <v>67</v>
      </c>
    </row>
    <row r="23" spans="1:2">
      <c r="A23"/>
      <c r="B23" t="s">
        <v>404</v>
      </c>
    </row>
    <row r="24" spans="1:2">
      <c r="A24"/>
      <c r="B24" t="s">
        <v>79</v>
      </c>
    </row>
    <row r="25" spans="1:2">
      <c r="A25"/>
      <c r="B25" t="s">
        <v>16</v>
      </c>
    </row>
    <row r="26" spans="1:2">
      <c r="A26"/>
      <c r="B26" t="s">
        <v>85</v>
      </c>
    </row>
    <row r="27" spans="1:2">
      <c r="A27"/>
      <c r="B27" t="s">
        <v>17</v>
      </c>
    </row>
    <row r="28" spans="1:2">
      <c r="A28"/>
      <c r="B28" t="s">
        <v>405</v>
      </c>
    </row>
    <row r="29" spans="1:2">
      <c r="A29"/>
      <c r="B29" t="s">
        <v>610</v>
      </c>
    </row>
    <row r="30" spans="1:2">
      <c r="A30"/>
      <c r="B30" t="s">
        <v>459</v>
      </c>
    </row>
    <row r="31" spans="1:2">
      <c r="A31"/>
      <c r="B31" t="s">
        <v>62</v>
      </c>
    </row>
    <row r="32" spans="1:2">
      <c r="A32"/>
      <c r="B32" t="s">
        <v>183</v>
      </c>
    </row>
    <row r="33" spans="1:2">
      <c r="A33"/>
      <c r="B33" t="s">
        <v>547</v>
      </c>
    </row>
    <row r="34" spans="1:2">
      <c r="A34"/>
      <c r="B34" t="s">
        <v>525</v>
      </c>
    </row>
    <row r="35" spans="1:2">
      <c r="A35"/>
      <c r="B35" t="s">
        <v>339</v>
      </c>
    </row>
    <row r="36" spans="1:2">
      <c r="A36"/>
      <c r="B36" t="s">
        <v>282</v>
      </c>
    </row>
    <row r="37" spans="1:2">
      <c r="A37"/>
      <c r="B37" t="s">
        <v>337</v>
      </c>
    </row>
    <row r="38" spans="1:2">
      <c r="A38"/>
      <c r="B38" t="s">
        <v>202</v>
      </c>
    </row>
    <row r="39" spans="1:2">
      <c r="A39"/>
      <c r="B39" t="s">
        <v>184</v>
      </c>
    </row>
    <row r="40" spans="1:2">
      <c r="A40"/>
      <c r="B40" t="s">
        <v>181</v>
      </c>
    </row>
    <row r="41" spans="1:2">
      <c r="A41"/>
      <c r="B41" t="s">
        <v>224</v>
      </c>
    </row>
    <row r="42" spans="1:2">
      <c r="A42"/>
      <c r="B42" t="s">
        <v>182</v>
      </c>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sheetData>
  <sheetProtection formatColumns="0" formatRows="0"/>
  <phoneticPr fontId="9" type="noConversion"/>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SH_et_union_vert">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modInstruction">
    <tabColor indexed="47"/>
  </sheetPr>
  <dimension ref="A1"/>
  <sheetViews>
    <sheetView showGridLines="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modRegion">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9" type="noConversion"/>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modfrmReestr">
    <tabColor indexed="47"/>
  </sheetPr>
  <dimension ref="A1"/>
  <sheetViews>
    <sheetView showGridLines="0" zoomScaleNormal="100" workbookViewId="0"/>
  </sheetViews>
  <sheetFormatPr defaultRowHeight="11.25"/>
  <cols>
    <col min="1" max="1" width="9.140625" style="15"/>
    <col min="2" max="16384" width="9.140625" style="16"/>
  </cols>
  <sheetData/>
  <sheetProtection formatColumns="0" formatRows="0"/>
  <phoneticPr fontId="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modUpdTemplMain">
    <tabColor indexed="47"/>
  </sheetPr>
  <dimension ref="AA1:AJ1"/>
  <sheetViews>
    <sheetView showGridLines="0" zoomScaleNormal="100" workbookViewId="0"/>
  </sheetViews>
  <sheetFormatPr defaultRowHeight="11.25"/>
  <cols>
    <col min="1" max="26" width="9.140625" style="7"/>
    <col min="27" max="36" width="9.140625" style="8"/>
    <col min="37" max="16384" width="9.140625" style="7"/>
  </cols>
  <sheetData/>
  <sheetProtection formatColumns="0" formatRows="0"/>
  <phoneticPr fontId="1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00">
    <tabColor rgb="FFCCCCFF"/>
  </sheetPr>
  <dimension ref="A1:L52"/>
  <sheetViews>
    <sheetView showGridLines="0" topLeftCell="D7" zoomScaleNormal="100" workbookViewId="0">
      <selection activeCell="E15" sqref="E15"/>
    </sheetView>
  </sheetViews>
  <sheetFormatPr defaultRowHeight="11.25"/>
  <cols>
    <col min="1" max="1" width="10.7109375" style="291" hidden="1" customWidth="1"/>
    <col min="2" max="2" width="10.7109375" style="90" hidden="1" customWidth="1"/>
    <col min="3" max="3" width="3.7109375" style="19" hidden="1" customWidth="1"/>
    <col min="4" max="4" width="1.7109375" style="22" customWidth="1"/>
    <col min="5" max="5" width="55.28515625" style="22" customWidth="1"/>
    <col min="6" max="6" width="50.7109375" style="22" customWidth="1"/>
    <col min="7" max="7" width="3.7109375" style="21" customWidth="1"/>
    <col min="8" max="8" width="9.140625" style="22"/>
    <col min="9" max="9" width="9.140625" style="54"/>
    <col min="10" max="10" width="30" style="22" customWidth="1"/>
    <col min="11" max="16384" width="9.140625" style="22"/>
  </cols>
  <sheetData>
    <row r="1" spans="1:12" s="529" customFormat="1" ht="3" customHeight="1">
      <c r="A1" s="527"/>
      <c r="B1" s="528"/>
      <c r="F1" s="529">
        <v>28975327</v>
      </c>
      <c r="G1" s="530"/>
      <c r="I1" s="530"/>
    </row>
    <row r="2" spans="1:12" s="17" customFormat="1" ht="14.25">
      <c r="A2" s="290"/>
      <c r="B2" s="90"/>
      <c r="E2" s="535" t="str">
        <f>"Код шаблона: " &amp; GetCode()</f>
        <v>Код шаблона: FAS.JKH.OPEN.INFO.PRICE.VO</v>
      </c>
      <c r="F2" s="608"/>
      <c r="G2" s="534"/>
      <c r="H2" s="534"/>
      <c r="I2" s="534"/>
      <c r="J2" s="534"/>
      <c r="K2" s="534"/>
      <c r="L2" s="534"/>
    </row>
    <row r="3" spans="1:12" ht="14.25">
      <c r="E3" s="536" t="str">
        <f>"Версия " &amp; GetVersion()</f>
        <v>Версия 1.0.2</v>
      </c>
      <c r="F3" s="608"/>
      <c r="G3" s="42"/>
      <c r="H3" s="42"/>
      <c r="I3" s="42"/>
      <c r="J3" s="42"/>
      <c r="K3" s="42"/>
      <c r="L3" s="386"/>
    </row>
    <row r="4" spans="1:12" s="514" customFormat="1" ht="6">
      <c r="A4" s="508"/>
      <c r="B4" s="509"/>
      <c r="C4" s="510"/>
      <c r="D4" s="511"/>
      <c r="E4" s="531"/>
      <c r="F4" s="532"/>
      <c r="G4" s="533"/>
      <c r="I4" s="515"/>
    </row>
    <row r="5" spans="1:12" ht="22.5">
      <c r="D5" s="23"/>
      <c r="E5" s="699" t="s">
        <v>676</v>
      </c>
      <c r="F5" s="700"/>
      <c r="G5" s="598"/>
      <c r="J5" s="441"/>
    </row>
    <row r="6" spans="1:12" s="514" customFormat="1" ht="6">
      <c r="A6" s="508"/>
      <c r="B6" s="509"/>
      <c r="C6" s="510"/>
      <c r="D6" s="511"/>
      <c r="E6" s="516"/>
      <c r="F6" s="517"/>
      <c r="G6" s="518"/>
      <c r="I6" s="515"/>
    </row>
    <row r="7" spans="1:12" ht="27">
      <c r="D7" s="23"/>
      <c r="E7" s="24" t="s">
        <v>55</v>
      </c>
      <c r="F7" s="468" t="s">
        <v>130</v>
      </c>
      <c r="G7" s="526"/>
    </row>
    <row r="8" spans="1:12" s="514" customFormat="1" ht="6">
      <c r="A8" s="508"/>
      <c r="B8" s="509"/>
      <c r="C8" s="510"/>
      <c r="D8" s="511"/>
      <c r="E8" s="512"/>
      <c r="F8" s="513"/>
      <c r="G8" s="511"/>
      <c r="I8" s="515"/>
    </row>
    <row r="9" spans="1:12" ht="27">
      <c r="D9" s="23"/>
      <c r="E9" s="24" t="s">
        <v>505</v>
      </c>
      <c r="F9" s="489" t="s">
        <v>88</v>
      </c>
      <c r="G9" s="525"/>
    </row>
    <row r="10" spans="1:12" s="514" customFormat="1" ht="6">
      <c r="A10" s="519"/>
      <c r="B10" s="509"/>
      <c r="C10" s="510"/>
      <c r="D10" s="520"/>
      <c r="E10" s="516"/>
      <c r="F10" s="521"/>
      <c r="G10" s="522"/>
      <c r="I10" s="515"/>
    </row>
    <row r="11" spans="1:12" ht="27">
      <c r="A11" s="293"/>
      <c r="D11" s="23"/>
      <c r="E11" s="81" t="s">
        <v>503</v>
      </c>
      <c r="F11" s="672" t="s">
        <v>1380</v>
      </c>
      <c r="G11" s="523"/>
    </row>
    <row r="12" spans="1:12" ht="27">
      <c r="D12" s="23"/>
      <c r="E12" s="81" t="s">
        <v>504</v>
      </c>
      <c r="F12" s="672" t="s">
        <v>1381</v>
      </c>
      <c r="G12" s="525"/>
    </row>
    <row r="13" spans="1:12" s="514" customFormat="1" ht="6">
      <c r="A13" s="519"/>
      <c r="B13" s="509"/>
      <c r="C13" s="510"/>
      <c r="D13" s="520"/>
      <c r="E13" s="516"/>
      <c r="F13" s="521"/>
      <c r="G13" s="522"/>
      <c r="I13" s="515"/>
    </row>
    <row r="14" spans="1:12" ht="27">
      <c r="D14" s="23"/>
      <c r="E14" s="81" t="s">
        <v>378</v>
      </c>
      <c r="F14" s="633" t="s">
        <v>46</v>
      </c>
      <c r="G14" s="525"/>
    </row>
    <row r="15" spans="1:12" ht="27">
      <c r="D15" s="23"/>
      <c r="E15" s="81" t="s">
        <v>302</v>
      </c>
      <c r="F15" s="634" t="s">
        <v>1751</v>
      </c>
      <c r="G15" s="525"/>
    </row>
    <row r="16" spans="1:12" ht="27">
      <c r="B16" s="253"/>
      <c r="D16" s="23"/>
      <c r="E16" s="81" t="s">
        <v>684</v>
      </c>
      <c r="F16" s="634" t="s">
        <v>1700</v>
      </c>
      <c r="G16" s="525"/>
      <c r="I16" s="18"/>
    </row>
    <row r="17" spans="1:9" ht="19.5">
      <c r="D17" s="23"/>
      <c r="E17" s="24"/>
      <c r="F17" s="636" t="s">
        <v>690</v>
      </c>
      <c r="G17" s="20"/>
    </row>
    <row r="18" spans="1:9" ht="27">
      <c r="D18" s="23"/>
      <c r="E18" s="81" t="s">
        <v>537</v>
      </c>
      <c r="F18" s="633" t="s">
        <v>1696</v>
      </c>
      <c r="G18" s="525"/>
    </row>
    <row r="19" spans="1:9" ht="27">
      <c r="D19" s="23"/>
      <c r="E19" s="81" t="s">
        <v>631</v>
      </c>
      <c r="F19" s="634" t="s">
        <v>1697</v>
      </c>
      <c r="G19" s="525"/>
    </row>
    <row r="20" spans="1:9" ht="27">
      <c r="D20" s="23"/>
      <c r="E20" s="81" t="s">
        <v>630</v>
      </c>
      <c r="F20" s="633" t="s">
        <v>1698</v>
      </c>
      <c r="G20" s="525"/>
    </row>
    <row r="21" spans="1:9" ht="27">
      <c r="D21" s="23"/>
      <c r="E21" s="81" t="s">
        <v>536</v>
      </c>
      <c r="F21" s="633" t="s">
        <v>1699</v>
      </c>
      <c r="G21" s="525"/>
    </row>
    <row r="22" spans="1:9" s="629" customFormat="1" ht="19.5">
      <c r="A22" s="632"/>
      <c r="B22" s="90"/>
      <c r="C22" s="627"/>
      <c r="D22" s="630"/>
      <c r="E22" s="631"/>
      <c r="F22" s="637" t="s">
        <v>691</v>
      </c>
      <c r="G22" s="628"/>
      <c r="I22" s="54"/>
    </row>
    <row r="23" spans="1:9" s="629" customFormat="1" ht="27">
      <c r="A23" s="632"/>
      <c r="B23" s="90"/>
      <c r="C23" s="627"/>
      <c r="D23" s="630"/>
      <c r="E23" s="638" t="s">
        <v>692</v>
      </c>
      <c r="F23" s="633" t="s">
        <v>1696</v>
      </c>
      <c r="G23" s="635"/>
      <c r="I23" s="54"/>
    </row>
    <row r="24" spans="1:9" s="629" customFormat="1" ht="27">
      <c r="A24" s="632"/>
      <c r="B24" s="90"/>
      <c r="C24" s="627"/>
      <c r="D24" s="630"/>
      <c r="E24" s="638" t="s">
        <v>693</v>
      </c>
      <c r="F24" s="634" t="s">
        <v>1707</v>
      </c>
      <c r="G24" s="635"/>
      <c r="I24" s="54"/>
    </row>
    <row r="25" spans="1:9" s="629" customFormat="1" ht="27">
      <c r="A25" s="632"/>
      <c r="B25" s="90"/>
      <c r="C25" s="627"/>
      <c r="D25" s="630"/>
      <c r="E25" s="638" t="s">
        <v>694</v>
      </c>
      <c r="F25" s="633" t="s">
        <v>1745</v>
      </c>
      <c r="G25" s="635"/>
      <c r="I25" s="54"/>
    </row>
    <row r="26" spans="1:9" s="629" customFormat="1" ht="27">
      <c r="A26" s="632"/>
      <c r="B26" s="90"/>
      <c r="C26" s="627"/>
      <c r="D26" s="630"/>
      <c r="E26" s="638" t="s">
        <v>536</v>
      </c>
      <c r="F26" s="633" t="s">
        <v>1752</v>
      </c>
      <c r="G26" s="635"/>
      <c r="I26" s="54"/>
    </row>
    <row r="27" spans="1:9" s="514" customFormat="1" ht="35.1" customHeight="1">
      <c r="A27" s="519"/>
      <c r="B27" s="509"/>
      <c r="C27" s="510"/>
      <c r="D27" s="520"/>
      <c r="E27" s="516"/>
      <c r="F27" s="521"/>
      <c r="G27" s="522"/>
      <c r="I27" s="515"/>
    </row>
    <row r="28" spans="1:9" ht="27">
      <c r="D28" s="23"/>
      <c r="E28" s="81" t="s">
        <v>173</v>
      </c>
      <c r="F28" s="489" t="s">
        <v>88</v>
      </c>
      <c r="G28" s="525"/>
    </row>
    <row r="29" spans="1:9" ht="27">
      <c r="C29" s="27"/>
      <c r="D29" s="28"/>
      <c r="E29" s="29" t="s">
        <v>82</v>
      </c>
      <c r="F29" s="469" t="s">
        <v>1546</v>
      </c>
      <c r="G29" s="524"/>
    </row>
    <row r="30" spans="1:9" ht="27" hidden="1">
      <c r="C30" s="27"/>
      <c r="D30" s="28"/>
      <c r="E30" s="51" t="s">
        <v>206</v>
      </c>
      <c r="F30" s="470"/>
      <c r="G30" s="524"/>
    </row>
    <row r="31" spans="1:9" ht="27">
      <c r="C31" s="27"/>
      <c r="D31" s="28"/>
      <c r="E31" s="29" t="s">
        <v>56</v>
      </c>
      <c r="F31" s="469" t="s">
        <v>1547</v>
      </c>
      <c r="G31" s="524"/>
    </row>
    <row r="32" spans="1:9" ht="27">
      <c r="C32" s="27"/>
      <c r="D32" s="28"/>
      <c r="E32" s="29" t="s">
        <v>57</v>
      </c>
      <c r="F32" s="469" t="s">
        <v>1548</v>
      </c>
      <c r="G32" s="524"/>
      <c r="H32" s="30"/>
    </row>
    <row r="33" spans="1:9" s="514" customFormat="1" ht="6">
      <c r="A33" s="519"/>
      <c r="B33" s="509"/>
      <c r="C33" s="510"/>
      <c r="D33" s="520"/>
      <c r="E33" s="516"/>
      <c r="F33" s="521"/>
      <c r="G33" s="522"/>
      <c r="I33" s="515"/>
    </row>
    <row r="34" spans="1:9" ht="33.75">
      <c r="A34" s="292"/>
      <c r="D34" s="25"/>
      <c r="E34" s="81" t="s">
        <v>246</v>
      </c>
      <c r="F34" s="471" t="s">
        <v>2</v>
      </c>
      <c r="G34" s="523"/>
    </row>
    <row r="35" spans="1:9" s="514" customFormat="1" ht="6">
      <c r="A35" s="508"/>
      <c r="B35" s="509"/>
      <c r="C35" s="510"/>
      <c r="D35" s="511"/>
      <c r="E35" s="512"/>
      <c r="F35" s="513"/>
      <c r="G35" s="511"/>
      <c r="I35" s="515"/>
    </row>
    <row r="36" spans="1:9" ht="27">
      <c r="B36" s="253"/>
      <c r="D36" s="23"/>
      <c r="E36" s="81" t="s">
        <v>677</v>
      </c>
      <c r="F36" s="489" t="s">
        <v>87</v>
      </c>
      <c r="G36" s="525"/>
      <c r="I36" s="18"/>
    </row>
    <row r="37" spans="1:9" s="514" customFormat="1" ht="6">
      <c r="A37" s="519"/>
      <c r="B37" s="509"/>
      <c r="C37" s="510"/>
      <c r="D37" s="520"/>
      <c r="E37" s="516"/>
      <c r="F37" s="521"/>
      <c r="G37" s="522"/>
      <c r="I37" s="515"/>
    </row>
    <row r="38" spans="1:9" ht="27">
      <c r="A38" s="294"/>
      <c r="B38" s="92"/>
      <c r="D38" s="32"/>
      <c r="E38" s="31" t="s">
        <v>579</v>
      </c>
      <c r="F38" s="633" t="s">
        <v>1701</v>
      </c>
      <c r="G38" s="523"/>
    </row>
    <row r="39" spans="1:9" ht="27">
      <c r="A39" s="294"/>
      <c r="B39" s="92"/>
      <c r="D39" s="32"/>
      <c r="E39" s="40" t="s">
        <v>580</v>
      </c>
      <c r="F39" s="633" t="s">
        <v>1702</v>
      </c>
      <c r="G39" s="523"/>
    </row>
    <row r="40" spans="1:9" ht="19.5">
      <c r="D40" s="23"/>
      <c r="E40" s="24"/>
      <c r="F40" s="611" t="s">
        <v>611</v>
      </c>
      <c r="G40" s="20"/>
    </row>
    <row r="41" spans="1:9" ht="27">
      <c r="A41" s="294"/>
      <c r="D41" s="20"/>
      <c r="E41" s="609" t="s">
        <v>90</v>
      </c>
      <c r="F41" s="615" t="s">
        <v>1703</v>
      </c>
      <c r="G41" s="523"/>
    </row>
    <row r="42" spans="1:9" ht="27">
      <c r="A42" s="294"/>
      <c r="B42" s="92"/>
      <c r="D42" s="32"/>
      <c r="E42" s="609" t="s">
        <v>91</v>
      </c>
      <c r="F42" s="615" t="s">
        <v>1704</v>
      </c>
      <c r="G42" s="523"/>
    </row>
    <row r="43" spans="1:9" ht="27">
      <c r="A43" s="294"/>
      <c r="B43" s="92"/>
      <c r="D43" s="32"/>
      <c r="E43" s="609" t="s">
        <v>612</v>
      </c>
      <c r="F43" s="615" t="s">
        <v>1705</v>
      </c>
      <c r="G43" s="523"/>
    </row>
    <row r="44" spans="1:9" ht="27">
      <c r="D44" s="23"/>
      <c r="E44" s="610" t="s">
        <v>613</v>
      </c>
      <c r="F44" s="615" t="s">
        <v>1706</v>
      </c>
      <c r="G44" s="525"/>
    </row>
    <row r="45" spans="1:9" ht="20.100000000000001" customHeight="1">
      <c r="A45" s="294"/>
      <c r="D45" s="20"/>
      <c r="F45" s="206"/>
      <c r="G45" s="26"/>
    </row>
    <row r="46" spans="1:9" ht="19.5">
      <c r="A46" s="294"/>
      <c r="B46" s="92"/>
      <c r="D46" s="32"/>
      <c r="E46" s="31"/>
      <c r="F46" s="207"/>
      <c r="G46" s="26"/>
    </row>
    <row r="47" spans="1:9" ht="19.5">
      <c r="A47" s="294"/>
      <c r="B47" s="92"/>
      <c r="D47" s="32"/>
      <c r="E47" s="31"/>
      <c r="F47" s="207"/>
      <c r="G47" s="26"/>
    </row>
    <row r="48" spans="1:9" ht="19.5">
      <c r="A48" s="294"/>
      <c r="B48" s="92"/>
      <c r="D48" s="32"/>
      <c r="E48" s="40"/>
      <c r="F48" s="207"/>
      <c r="G48" s="26"/>
    </row>
    <row r="49" spans="1:9" ht="19.5">
      <c r="A49" s="294"/>
      <c r="B49" s="92"/>
      <c r="D49" s="32"/>
      <c r="E49" s="31"/>
      <c r="F49" s="207"/>
      <c r="G49" s="26"/>
    </row>
    <row r="52" spans="1:9">
      <c r="E52" s="701"/>
      <c r="F52" s="701"/>
      <c r="G52" s="701"/>
      <c r="H52" s="701"/>
      <c r="I52" s="701"/>
    </row>
  </sheetData>
  <sheetProtection algorithmName="SHA-512" hashValue="XZAksD0tbdai64JUy0uLTr8pR0yK1BOAwk/h1WVWSasVKwM150bzKqSGRftaSFwQFa/36OzY6OvXxx+mgJe4XA==" saltValue="B0kKvwUsT38KM621jEPN2g==" spinCount="100000" sheet="1" objects="1" scenarios="1" formatColumns="0" formatRows="0"/>
  <dataConsolidate/>
  <mergeCells count="2">
    <mergeCell ref="E5:F5"/>
    <mergeCell ref="E52:I52"/>
  </mergeCells>
  <phoneticPr fontId="9" type="noConversion"/>
  <dataValidations xWindow="608" yWindow="671" count="5">
    <dataValidation type="textLength" operator="lessThanOrEqual" allowBlank="1" showInputMessage="1" showErrorMessage="1" errorTitle="Ошибка" error="Допускается ввод не более 900 символов!" sqref="F46:F49 F30 F38:F39 F18 F41:F44 F20:F21 F23 F25:F26" xr:uid="{00000000-0002-0000-0300-000000000000}">
      <formula1>900</formula1>
    </dataValidation>
    <dataValidation type="list" allowBlank="1" showInputMessage="1" showErrorMessage="1" errorTitle="Ошибка" error="Выберите значение из списка" prompt="Выберите значение из списка" sqref="F34" xr:uid="{00000000-0002-0000-0300-000001000000}">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24 F19 F15:F16" xr:uid="{00000000-0002-0000-0300-000002000000}"/>
    <dataValidation type="list" allowBlank="1" showInputMessage="1" showErrorMessage="1" errorTitle="Ошибка" error="Выберите значение из списка" prompt="Выберите значение из списка" sqref="F14" xr:uid="{00000000-0002-0000-0300-000003000000}">
      <formula1>kind_of_data_type</formula1>
    </dataValidation>
    <dataValidation allowBlank="1" showInputMessage="1" showErrorMessage="1" prompt="Для выбора выполните двойной щелчок левой клавиши мыши по соответствующей ячейке." sqref="F28 F9 F36" xr:uid="{00000000-0002-0000-0300-000004000000}"/>
  </dataValidations>
  <pageMargins left="0.75" right="0.75" top="1" bottom="1" header="0.5" footer="0.5"/>
  <pageSetup paperSize="8"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SH_REESTR_ORG">
    <tabColor indexed="47"/>
  </sheetPr>
  <dimension ref="A1:J88"/>
  <sheetViews>
    <sheetView showGridLines="0" zoomScaleNormal="100" workbookViewId="0"/>
  </sheetViews>
  <sheetFormatPr defaultRowHeight="11.25"/>
  <cols>
    <col min="1" max="2" width="9.140625" style="4"/>
    <col min="3" max="3" width="20.7109375" style="4" customWidth="1"/>
    <col min="4" max="4" width="25.140625" style="4" customWidth="1"/>
    <col min="5" max="16384" width="9.140625" style="4"/>
  </cols>
  <sheetData>
    <row r="1" spans="1:10">
      <c r="A1" s="4" t="s">
        <v>1374</v>
      </c>
      <c r="B1" s="4" t="s">
        <v>1382</v>
      </c>
      <c r="C1" s="4" t="s">
        <v>1383</v>
      </c>
      <c r="D1" s="4" t="s">
        <v>1384</v>
      </c>
      <c r="E1" s="4" t="s">
        <v>1385</v>
      </c>
      <c r="F1" s="4" t="s">
        <v>1386</v>
      </c>
      <c r="G1" s="4" t="s">
        <v>1387</v>
      </c>
      <c r="H1" s="4" t="s">
        <v>1388</v>
      </c>
      <c r="I1" s="4" t="s">
        <v>1389</v>
      </c>
    </row>
    <row r="2" spans="1:10">
      <c r="A2" s="4">
        <v>1</v>
      </c>
      <c r="B2" s="4" t="s">
        <v>1390</v>
      </c>
      <c r="C2" s="4" t="s">
        <v>130</v>
      </c>
      <c r="D2" s="4" t="s">
        <v>1738</v>
      </c>
      <c r="E2" s="4" t="s">
        <v>1739</v>
      </c>
      <c r="F2" s="4" t="s">
        <v>1740</v>
      </c>
      <c r="G2" s="4" t="s">
        <v>1591</v>
      </c>
      <c r="J2" s="4" t="s">
        <v>1693</v>
      </c>
    </row>
    <row r="3" spans="1:10">
      <c r="A3" s="4">
        <v>2</v>
      </c>
      <c r="B3" s="4" t="s">
        <v>1390</v>
      </c>
      <c r="C3" s="4" t="s">
        <v>130</v>
      </c>
      <c r="D3" s="4" t="s">
        <v>1391</v>
      </c>
      <c r="E3" s="4" t="s">
        <v>1392</v>
      </c>
      <c r="F3" s="4" t="s">
        <v>1393</v>
      </c>
      <c r="G3" s="4" t="s">
        <v>1394</v>
      </c>
      <c r="J3" s="4" t="s">
        <v>1693</v>
      </c>
    </row>
    <row r="4" spans="1:10">
      <c r="A4" s="4">
        <v>3</v>
      </c>
      <c r="B4" s="4" t="s">
        <v>1390</v>
      </c>
      <c r="C4" s="4" t="s">
        <v>130</v>
      </c>
      <c r="D4" s="4" t="s">
        <v>1395</v>
      </c>
      <c r="E4" s="4" t="s">
        <v>1396</v>
      </c>
      <c r="F4" s="4" t="s">
        <v>1397</v>
      </c>
      <c r="G4" s="4" t="s">
        <v>1398</v>
      </c>
      <c r="J4" s="4" t="s">
        <v>1693</v>
      </c>
    </row>
    <row r="5" spans="1:10">
      <c r="A5" s="4">
        <v>4</v>
      </c>
      <c r="B5" s="4" t="s">
        <v>1390</v>
      </c>
      <c r="C5" s="4" t="s">
        <v>130</v>
      </c>
      <c r="D5" s="4" t="s">
        <v>1399</v>
      </c>
      <c r="E5" s="4" t="s">
        <v>1400</v>
      </c>
      <c r="F5" s="4" t="s">
        <v>1401</v>
      </c>
      <c r="G5" s="4" t="s">
        <v>1402</v>
      </c>
      <c r="J5" s="4" t="s">
        <v>1693</v>
      </c>
    </row>
    <row r="6" spans="1:10">
      <c r="A6" s="4">
        <v>5</v>
      </c>
      <c r="B6" s="4" t="s">
        <v>1390</v>
      </c>
      <c r="C6" s="4" t="s">
        <v>130</v>
      </c>
      <c r="D6" s="4" t="s">
        <v>1403</v>
      </c>
      <c r="E6" s="4" t="s">
        <v>1404</v>
      </c>
      <c r="F6" s="4" t="s">
        <v>1405</v>
      </c>
      <c r="G6" s="4" t="s">
        <v>1406</v>
      </c>
      <c r="I6" s="4" t="s">
        <v>1407</v>
      </c>
      <c r="J6" s="4" t="s">
        <v>1693</v>
      </c>
    </row>
    <row r="7" spans="1:10">
      <c r="A7" s="4">
        <v>6</v>
      </c>
      <c r="B7" s="4" t="s">
        <v>1390</v>
      </c>
      <c r="C7" s="4" t="s">
        <v>130</v>
      </c>
      <c r="D7" s="4" t="s">
        <v>1408</v>
      </c>
      <c r="E7" s="4" t="s">
        <v>1409</v>
      </c>
      <c r="F7" s="4" t="s">
        <v>1410</v>
      </c>
      <c r="G7" s="4" t="s">
        <v>1406</v>
      </c>
      <c r="J7" s="4" t="s">
        <v>1693</v>
      </c>
    </row>
    <row r="8" spans="1:10">
      <c r="A8" s="4">
        <v>7</v>
      </c>
      <c r="B8" s="4" t="s">
        <v>1390</v>
      </c>
      <c r="C8" s="4" t="s">
        <v>130</v>
      </c>
      <c r="D8" s="4" t="s">
        <v>1411</v>
      </c>
      <c r="E8" s="4" t="s">
        <v>1412</v>
      </c>
      <c r="F8" s="4" t="s">
        <v>1413</v>
      </c>
      <c r="G8" s="4" t="s">
        <v>1406</v>
      </c>
      <c r="I8" s="4" t="s">
        <v>1414</v>
      </c>
      <c r="J8" s="4" t="s">
        <v>1693</v>
      </c>
    </row>
    <row r="9" spans="1:10">
      <c r="A9" s="4">
        <v>8</v>
      </c>
      <c r="B9" s="4" t="s">
        <v>1390</v>
      </c>
      <c r="C9" s="4" t="s">
        <v>130</v>
      </c>
      <c r="D9" s="4" t="s">
        <v>1415</v>
      </c>
      <c r="E9" s="4" t="s">
        <v>1416</v>
      </c>
      <c r="F9" s="4" t="s">
        <v>1417</v>
      </c>
      <c r="G9" s="4" t="s">
        <v>1406</v>
      </c>
      <c r="J9" s="4" t="s">
        <v>1693</v>
      </c>
    </row>
    <row r="10" spans="1:10">
      <c r="A10" s="4">
        <v>9</v>
      </c>
      <c r="B10" s="4" t="s">
        <v>1390</v>
      </c>
      <c r="C10" s="4" t="s">
        <v>130</v>
      </c>
      <c r="D10" s="4" t="s">
        <v>1418</v>
      </c>
      <c r="E10" s="4" t="s">
        <v>1419</v>
      </c>
      <c r="F10" s="4" t="s">
        <v>1420</v>
      </c>
      <c r="G10" s="4" t="s">
        <v>1398</v>
      </c>
      <c r="J10" s="4" t="s">
        <v>1693</v>
      </c>
    </row>
    <row r="11" spans="1:10">
      <c r="A11" s="4">
        <v>10</v>
      </c>
      <c r="B11" s="4" t="s">
        <v>1390</v>
      </c>
      <c r="C11" s="4" t="s">
        <v>130</v>
      </c>
      <c r="D11" s="4" t="s">
        <v>1421</v>
      </c>
      <c r="E11" s="4" t="s">
        <v>1422</v>
      </c>
      <c r="F11" s="4" t="s">
        <v>1423</v>
      </c>
      <c r="G11" s="4" t="s">
        <v>1424</v>
      </c>
      <c r="J11" s="4" t="s">
        <v>1693</v>
      </c>
    </row>
    <row r="12" spans="1:10">
      <c r="A12" s="4">
        <v>11</v>
      </c>
      <c r="B12" s="4" t="s">
        <v>1390</v>
      </c>
      <c r="C12" s="4" t="s">
        <v>130</v>
      </c>
      <c r="D12" s="4" t="s">
        <v>1425</v>
      </c>
      <c r="E12" s="4" t="s">
        <v>1426</v>
      </c>
      <c r="F12" s="4" t="s">
        <v>1427</v>
      </c>
      <c r="G12" s="4" t="s">
        <v>1428</v>
      </c>
      <c r="H12" s="4" t="s">
        <v>1429</v>
      </c>
      <c r="J12" s="4" t="s">
        <v>1693</v>
      </c>
    </row>
    <row r="13" spans="1:10">
      <c r="A13" s="4">
        <v>12</v>
      </c>
      <c r="B13" s="4" t="s">
        <v>1390</v>
      </c>
      <c r="C13" s="4" t="s">
        <v>130</v>
      </c>
      <c r="D13" s="4" t="s">
        <v>1430</v>
      </c>
      <c r="E13" s="4" t="s">
        <v>1431</v>
      </c>
      <c r="F13" s="4" t="s">
        <v>1432</v>
      </c>
      <c r="G13" s="4" t="s">
        <v>1428</v>
      </c>
      <c r="J13" s="4" t="s">
        <v>1693</v>
      </c>
    </row>
    <row r="14" spans="1:10">
      <c r="A14" s="4">
        <v>13</v>
      </c>
      <c r="B14" s="4" t="s">
        <v>1390</v>
      </c>
      <c r="C14" s="4" t="s">
        <v>130</v>
      </c>
      <c r="D14" s="4" t="s">
        <v>1433</v>
      </c>
      <c r="E14" s="4" t="s">
        <v>1434</v>
      </c>
      <c r="F14" s="4" t="s">
        <v>1435</v>
      </c>
      <c r="G14" s="4" t="s">
        <v>1436</v>
      </c>
      <c r="H14" s="4" t="s">
        <v>1437</v>
      </c>
      <c r="J14" s="4" t="s">
        <v>1693</v>
      </c>
    </row>
    <row r="15" spans="1:10">
      <c r="A15" s="4">
        <v>14</v>
      </c>
      <c r="B15" s="4" t="s">
        <v>1390</v>
      </c>
      <c r="C15" s="4" t="s">
        <v>130</v>
      </c>
      <c r="D15" s="4" t="s">
        <v>1438</v>
      </c>
      <c r="E15" s="4" t="s">
        <v>1439</v>
      </c>
      <c r="F15" s="4" t="s">
        <v>1440</v>
      </c>
      <c r="G15" s="4" t="s">
        <v>1394</v>
      </c>
      <c r="J15" s="4" t="s">
        <v>1693</v>
      </c>
    </row>
    <row r="16" spans="1:10">
      <c r="A16" s="4">
        <v>15</v>
      </c>
      <c r="B16" s="4" t="s">
        <v>1390</v>
      </c>
      <c r="C16" s="4" t="s">
        <v>130</v>
      </c>
      <c r="D16" s="4" t="s">
        <v>1441</v>
      </c>
      <c r="E16" s="4" t="s">
        <v>1442</v>
      </c>
      <c r="F16" s="4" t="s">
        <v>1443</v>
      </c>
      <c r="G16" s="4" t="s">
        <v>1444</v>
      </c>
      <c r="J16" s="4" t="s">
        <v>1693</v>
      </c>
    </row>
    <row r="17" spans="1:10">
      <c r="A17" s="4">
        <v>16</v>
      </c>
      <c r="B17" s="4" t="s">
        <v>1390</v>
      </c>
      <c r="C17" s="4" t="s">
        <v>130</v>
      </c>
      <c r="D17" s="4" t="s">
        <v>1445</v>
      </c>
      <c r="E17" s="4" t="s">
        <v>1446</v>
      </c>
      <c r="F17" s="4" t="s">
        <v>1447</v>
      </c>
      <c r="G17" s="4" t="s">
        <v>1448</v>
      </c>
      <c r="J17" s="4" t="s">
        <v>1693</v>
      </c>
    </row>
    <row r="18" spans="1:10">
      <c r="A18" s="4">
        <v>17</v>
      </c>
      <c r="B18" s="4" t="s">
        <v>1390</v>
      </c>
      <c r="C18" s="4" t="s">
        <v>130</v>
      </c>
      <c r="D18" s="4" t="s">
        <v>1449</v>
      </c>
      <c r="E18" s="4" t="s">
        <v>1450</v>
      </c>
      <c r="F18" s="4" t="s">
        <v>1451</v>
      </c>
      <c r="G18" s="4" t="s">
        <v>1452</v>
      </c>
      <c r="J18" s="4" t="s">
        <v>1693</v>
      </c>
    </row>
    <row r="19" spans="1:10">
      <c r="A19" s="4">
        <v>18</v>
      </c>
      <c r="B19" s="4" t="s">
        <v>1390</v>
      </c>
      <c r="C19" s="4" t="s">
        <v>130</v>
      </c>
      <c r="D19" s="4" t="s">
        <v>1453</v>
      </c>
      <c r="E19" s="4" t="s">
        <v>1454</v>
      </c>
      <c r="F19" s="4" t="s">
        <v>1455</v>
      </c>
      <c r="G19" s="4" t="s">
        <v>1456</v>
      </c>
      <c r="J19" s="4" t="s">
        <v>1693</v>
      </c>
    </row>
    <row r="20" spans="1:10">
      <c r="A20" s="4">
        <v>19</v>
      </c>
      <c r="B20" s="4" t="s">
        <v>1390</v>
      </c>
      <c r="C20" s="4" t="s">
        <v>130</v>
      </c>
      <c r="D20" s="4" t="s">
        <v>1457</v>
      </c>
      <c r="E20" s="4" t="s">
        <v>1458</v>
      </c>
      <c r="F20" s="4" t="s">
        <v>1459</v>
      </c>
      <c r="G20" s="4" t="s">
        <v>1460</v>
      </c>
      <c r="J20" s="4" t="s">
        <v>1693</v>
      </c>
    </row>
    <row r="21" spans="1:10">
      <c r="A21" s="4">
        <v>20</v>
      </c>
      <c r="B21" s="4" t="s">
        <v>1390</v>
      </c>
      <c r="C21" s="4" t="s">
        <v>130</v>
      </c>
      <c r="D21" s="4" t="s">
        <v>1461</v>
      </c>
      <c r="E21" s="4" t="s">
        <v>1462</v>
      </c>
      <c r="F21" s="4" t="s">
        <v>1463</v>
      </c>
      <c r="G21" s="4" t="s">
        <v>1464</v>
      </c>
      <c r="H21" s="4" t="s">
        <v>1465</v>
      </c>
      <c r="J21" s="4" t="s">
        <v>1693</v>
      </c>
    </row>
    <row r="22" spans="1:10">
      <c r="A22" s="4">
        <v>21</v>
      </c>
      <c r="B22" s="4" t="s">
        <v>1390</v>
      </c>
      <c r="C22" s="4" t="s">
        <v>130</v>
      </c>
      <c r="D22" s="4" t="s">
        <v>1466</v>
      </c>
      <c r="E22" s="4" t="s">
        <v>1467</v>
      </c>
      <c r="F22" s="4" t="s">
        <v>1468</v>
      </c>
      <c r="G22" s="4" t="s">
        <v>1469</v>
      </c>
      <c r="J22" s="4" t="s">
        <v>1693</v>
      </c>
    </row>
    <row r="23" spans="1:10">
      <c r="A23" s="4">
        <v>22</v>
      </c>
      <c r="B23" s="4" t="s">
        <v>1390</v>
      </c>
      <c r="C23" s="4" t="s">
        <v>130</v>
      </c>
      <c r="D23" s="4" t="s">
        <v>1470</v>
      </c>
      <c r="E23" s="4" t="s">
        <v>1471</v>
      </c>
      <c r="F23" s="4" t="s">
        <v>1472</v>
      </c>
      <c r="G23" s="4" t="s">
        <v>1473</v>
      </c>
      <c r="H23" s="4" t="s">
        <v>1474</v>
      </c>
      <c r="J23" s="4" t="s">
        <v>1693</v>
      </c>
    </row>
    <row r="24" spans="1:10">
      <c r="A24" s="4">
        <v>23</v>
      </c>
      <c r="B24" s="4" t="s">
        <v>1390</v>
      </c>
      <c r="C24" s="4" t="s">
        <v>130</v>
      </c>
      <c r="D24" s="4" t="s">
        <v>1475</v>
      </c>
      <c r="E24" s="4" t="s">
        <v>1476</v>
      </c>
      <c r="F24" s="4" t="s">
        <v>1477</v>
      </c>
      <c r="G24" s="4" t="s">
        <v>1394</v>
      </c>
      <c r="J24" s="4" t="s">
        <v>1693</v>
      </c>
    </row>
    <row r="25" spans="1:10">
      <c r="A25" s="4">
        <v>24</v>
      </c>
      <c r="B25" s="4" t="s">
        <v>1390</v>
      </c>
      <c r="C25" s="4" t="s">
        <v>130</v>
      </c>
      <c r="D25" s="4" t="s">
        <v>1478</v>
      </c>
      <c r="E25" s="4" t="s">
        <v>1479</v>
      </c>
      <c r="F25" s="4" t="s">
        <v>1480</v>
      </c>
      <c r="G25" s="4" t="s">
        <v>1464</v>
      </c>
      <c r="J25" s="4" t="s">
        <v>1693</v>
      </c>
    </row>
    <row r="26" spans="1:10">
      <c r="A26" s="4">
        <v>25</v>
      </c>
      <c r="B26" s="4" t="s">
        <v>1390</v>
      </c>
      <c r="C26" s="4" t="s">
        <v>130</v>
      </c>
      <c r="D26" s="4" t="s">
        <v>1481</v>
      </c>
      <c r="E26" s="4" t="s">
        <v>1482</v>
      </c>
      <c r="F26" s="4" t="s">
        <v>1483</v>
      </c>
      <c r="G26" s="4" t="s">
        <v>1444</v>
      </c>
      <c r="J26" s="4" t="s">
        <v>1693</v>
      </c>
    </row>
    <row r="27" spans="1:10">
      <c r="A27" s="4">
        <v>26</v>
      </c>
      <c r="B27" s="4" t="s">
        <v>1390</v>
      </c>
      <c r="C27" s="4" t="s">
        <v>130</v>
      </c>
      <c r="D27" s="4" t="s">
        <v>1484</v>
      </c>
      <c r="E27" s="4" t="s">
        <v>1485</v>
      </c>
      <c r="F27" s="4" t="s">
        <v>1486</v>
      </c>
      <c r="G27" s="4" t="s">
        <v>1487</v>
      </c>
      <c r="J27" s="4" t="s">
        <v>1693</v>
      </c>
    </row>
    <row r="28" spans="1:10">
      <c r="A28" s="4">
        <v>27</v>
      </c>
      <c r="B28" s="4" t="s">
        <v>1390</v>
      </c>
      <c r="C28" s="4" t="s">
        <v>130</v>
      </c>
      <c r="D28" s="4" t="s">
        <v>1488</v>
      </c>
      <c r="E28" s="4" t="s">
        <v>1489</v>
      </c>
      <c r="F28" s="4" t="s">
        <v>1490</v>
      </c>
      <c r="G28" s="4" t="s">
        <v>1464</v>
      </c>
      <c r="I28" s="4" t="s">
        <v>1491</v>
      </c>
      <c r="J28" s="4" t="s">
        <v>1693</v>
      </c>
    </row>
    <row r="29" spans="1:10">
      <c r="A29" s="4">
        <v>28</v>
      </c>
      <c r="B29" s="4" t="s">
        <v>1390</v>
      </c>
      <c r="C29" s="4" t="s">
        <v>130</v>
      </c>
      <c r="D29" s="4" t="s">
        <v>1492</v>
      </c>
      <c r="E29" s="4" t="s">
        <v>1489</v>
      </c>
      <c r="F29" s="4" t="s">
        <v>1493</v>
      </c>
      <c r="G29" s="4" t="s">
        <v>1448</v>
      </c>
      <c r="J29" s="4" t="s">
        <v>1693</v>
      </c>
    </row>
    <row r="30" spans="1:10">
      <c r="A30" s="4">
        <v>29</v>
      </c>
      <c r="B30" s="4" t="s">
        <v>1390</v>
      </c>
      <c r="C30" s="4" t="s">
        <v>130</v>
      </c>
      <c r="D30" s="4" t="s">
        <v>1494</v>
      </c>
      <c r="E30" s="4" t="s">
        <v>1495</v>
      </c>
      <c r="F30" s="4" t="s">
        <v>1496</v>
      </c>
      <c r="G30" s="4" t="s">
        <v>1497</v>
      </c>
      <c r="J30" s="4" t="s">
        <v>1693</v>
      </c>
    </row>
    <row r="31" spans="1:10">
      <c r="A31" s="4">
        <v>30</v>
      </c>
      <c r="B31" s="4" t="s">
        <v>1390</v>
      </c>
      <c r="C31" s="4" t="s">
        <v>130</v>
      </c>
      <c r="D31" s="4" t="s">
        <v>1498</v>
      </c>
      <c r="E31" s="4" t="s">
        <v>1499</v>
      </c>
      <c r="F31" s="4" t="s">
        <v>1500</v>
      </c>
      <c r="G31" s="4" t="s">
        <v>1497</v>
      </c>
      <c r="J31" s="4" t="s">
        <v>1693</v>
      </c>
    </row>
    <row r="32" spans="1:10">
      <c r="A32" s="4">
        <v>31</v>
      </c>
      <c r="B32" s="4" t="s">
        <v>1390</v>
      </c>
      <c r="C32" s="4" t="s">
        <v>130</v>
      </c>
      <c r="D32" s="4" t="s">
        <v>1501</v>
      </c>
      <c r="E32" s="4" t="s">
        <v>1502</v>
      </c>
      <c r="F32" s="4" t="s">
        <v>1503</v>
      </c>
      <c r="G32" s="4" t="s">
        <v>1448</v>
      </c>
      <c r="J32" s="4" t="s">
        <v>1693</v>
      </c>
    </row>
    <row r="33" spans="1:10">
      <c r="A33" s="4">
        <v>32</v>
      </c>
      <c r="B33" s="4" t="s">
        <v>1390</v>
      </c>
      <c r="C33" s="4" t="s">
        <v>130</v>
      </c>
      <c r="D33" s="4" t="s">
        <v>1504</v>
      </c>
      <c r="E33" s="4" t="s">
        <v>1505</v>
      </c>
      <c r="F33" s="4" t="s">
        <v>1506</v>
      </c>
      <c r="G33" s="4" t="s">
        <v>1507</v>
      </c>
      <c r="H33" s="4" t="s">
        <v>1508</v>
      </c>
      <c r="J33" s="4" t="s">
        <v>1693</v>
      </c>
    </row>
    <row r="34" spans="1:10">
      <c r="A34" s="4">
        <v>33</v>
      </c>
      <c r="B34" s="4" t="s">
        <v>1390</v>
      </c>
      <c r="C34" s="4" t="s">
        <v>130</v>
      </c>
      <c r="D34" s="4" t="s">
        <v>1509</v>
      </c>
      <c r="E34" s="4" t="s">
        <v>1510</v>
      </c>
      <c r="F34" s="4" t="s">
        <v>1511</v>
      </c>
      <c r="G34" s="4" t="s">
        <v>1512</v>
      </c>
      <c r="J34" s="4" t="s">
        <v>1693</v>
      </c>
    </row>
    <row r="35" spans="1:10">
      <c r="A35" s="4">
        <v>34</v>
      </c>
      <c r="B35" s="4" t="s">
        <v>1390</v>
      </c>
      <c r="C35" s="4" t="s">
        <v>130</v>
      </c>
      <c r="D35" s="4" t="s">
        <v>1513</v>
      </c>
      <c r="E35" s="4" t="s">
        <v>1514</v>
      </c>
      <c r="F35" s="4" t="s">
        <v>1515</v>
      </c>
      <c r="G35" s="4" t="s">
        <v>1497</v>
      </c>
      <c r="J35" s="4" t="s">
        <v>1693</v>
      </c>
    </row>
    <row r="36" spans="1:10">
      <c r="A36" s="4">
        <v>35</v>
      </c>
      <c r="B36" s="4" t="s">
        <v>1390</v>
      </c>
      <c r="C36" s="4" t="s">
        <v>130</v>
      </c>
      <c r="D36" s="4" t="s">
        <v>1516</v>
      </c>
      <c r="E36" s="4" t="s">
        <v>1517</v>
      </c>
      <c r="F36" s="4" t="s">
        <v>1518</v>
      </c>
      <c r="G36" s="4" t="s">
        <v>1519</v>
      </c>
      <c r="J36" s="4" t="s">
        <v>1693</v>
      </c>
    </row>
    <row r="37" spans="1:10">
      <c r="A37" s="4">
        <v>36</v>
      </c>
      <c r="B37" s="4" t="s">
        <v>1390</v>
      </c>
      <c r="C37" s="4" t="s">
        <v>130</v>
      </c>
      <c r="D37" s="4" t="s">
        <v>1520</v>
      </c>
      <c r="E37" s="4" t="s">
        <v>1521</v>
      </c>
      <c r="F37" s="4" t="s">
        <v>1522</v>
      </c>
      <c r="G37" s="4" t="s">
        <v>1497</v>
      </c>
      <c r="H37" s="4" t="s">
        <v>1523</v>
      </c>
      <c r="J37" s="4" t="s">
        <v>1693</v>
      </c>
    </row>
    <row r="38" spans="1:10">
      <c r="A38" s="4">
        <v>37</v>
      </c>
      <c r="B38" s="4" t="s">
        <v>1390</v>
      </c>
      <c r="C38" s="4" t="s">
        <v>130</v>
      </c>
      <c r="D38" s="4" t="s">
        <v>1524</v>
      </c>
      <c r="E38" s="4" t="s">
        <v>1525</v>
      </c>
      <c r="F38" s="4" t="s">
        <v>1526</v>
      </c>
      <c r="G38" s="4" t="s">
        <v>1428</v>
      </c>
      <c r="J38" s="4" t="s">
        <v>1693</v>
      </c>
    </row>
    <row r="39" spans="1:10">
      <c r="A39" s="4">
        <v>38</v>
      </c>
      <c r="B39" s="4" t="s">
        <v>1390</v>
      </c>
      <c r="C39" s="4" t="s">
        <v>130</v>
      </c>
      <c r="D39" s="4" t="s">
        <v>1527</v>
      </c>
      <c r="E39" s="4" t="s">
        <v>1528</v>
      </c>
      <c r="F39" s="4" t="s">
        <v>1529</v>
      </c>
      <c r="G39" s="4" t="s">
        <v>1497</v>
      </c>
      <c r="J39" s="4" t="s">
        <v>1693</v>
      </c>
    </row>
    <row r="40" spans="1:10">
      <c r="A40" s="4">
        <v>39</v>
      </c>
      <c r="B40" s="4" t="s">
        <v>1390</v>
      </c>
      <c r="C40" s="4" t="s">
        <v>130</v>
      </c>
      <c r="D40" s="4" t="s">
        <v>1530</v>
      </c>
      <c r="E40" s="4" t="s">
        <v>1531</v>
      </c>
      <c r="F40" s="4" t="s">
        <v>1532</v>
      </c>
      <c r="G40" s="4" t="s">
        <v>1402</v>
      </c>
      <c r="J40" s="4" t="s">
        <v>1693</v>
      </c>
    </row>
    <row r="41" spans="1:10">
      <c r="A41" s="4">
        <v>40</v>
      </c>
      <c r="B41" s="4" t="s">
        <v>1390</v>
      </c>
      <c r="C41" s="4" t="s">
        <v>130</v>
      </c>
      <c r="D41" s="4" t="s">
        <v>1533</v>
      </c>
      <c r="E41" s="4" t="s">
        <v>1534</v>
      </c>
      <c r="F41" s="4" t="s">
        <v>1535</v>
      </c>
      <c r="G41" s="4" t="s">
        <v>1394</v>
      </c>
      <c r="J41" s="4" t="s">
        <v>1693</v>
      </c>
    </row>
    <row r="42" spans="1:10">
      <c r="A42" s="4">
        <v>41</v>
      </c>
      <c r="B42" s="4" t="s">
        <v>1390</v>
      </c>
      <c r="C42" s="4" t="s">
        <v>130</v>
      </c>
      <c r="D42" s="4" t="s">
        <v>1536</v>
      </c>
      <c r="E42" s="4" t="s">
        <v>1537</v>
      </c>
      <c r="F42" s="4" t="s">
        <v>1538</v>
      </c>
      <c r="G42" s="4" t="s">
        <v>1448</v>
      </c>
      <c r="J42" s="4" t="s">
        <v>1693</v>
      </c>
    </row>
    <row r="43" spans="1:10">
      <c r="A43" s="4">
        <v>42</v>
      </c>
      <c r="B43" s="4" t="s">
        <v>1390</v>
      </c>
      <c r="C43" s="4" t="s">
        <v>130</v>
      </c>
      <c r="D43" s="4" t="s">
        <v>1539</v>
      </c>
      <c r="E43" s="4" t="s">
        <v>1540</v>
      </c>
      <c r="F43" s="4" t="s">
        <v>1541</v>
      </c>
      <c r="G43" s="4" t="s">
        <v>1448</v>
      </c>
      <c r="J43" s="4" t="s">
        <v>1693</v>
      </c>
    </row>
    <row r="44" spans="1:10">
      <c r="A44" s="4">
        <v>43</v>
      </c>
      <c r="B44" s="4" t="s">
        <v>1390</v>
      </c>
      <c r="C44" s="4" t="s">
        <v>130</v>
      </c>
      <c r="D44" s="4" t="s">
        <v>1741</v>
      </c>
      <c r="E44" s="4" t="s">
        <v>1742</v>
      </c>
      <c r="F44" s="4" t="s">
        <v>1743</v>
      </c>
      <c r="G44" s="4" t="s">
        <v>1519</v>
      </c>
      <c r="H44" s="4" t="s">
        <v>1744</v>
      </c>
      <c r="J44" s="4" t="s">
        <v>1693</v>
      </c>
    </row>
    <row r="45" spans="1:10">
      <c r="A45" s="4">
        <v>44</v>
      </c>
      <c r="B45" s="4" t="s">
        <v>1390</v>
      </c>
      <c r="C45" s="4" t="s">
        <v>130</v>
      </c>
      <c r="D45" s="4" t="s">
        <v>1542</v>
      </c>
      <c r="E45" s="4" t="s">
        <v>1543</v>
      </c>
      <c r="F45" s="4" t="s">
        <v>1544</v>
      </c>
      <c r="G45" s="4" t="s">
        <v>1444</v>
      </c>
      <c r="J45" s="4" t="s">
        <v>1693</v>
      </c>
    </row>
    <row r="46" spans="1:10">
      <c r="A46" s="4">
        <v>45</v>
      </c>
      <c r="B46" s="4" t="s">
        <v>1390</v>
      </c>
      <c r="C46" s="4" t="s">
        <v>130</v>
      </c>
      <c r="D46" s="4" t="s">
        <v>1545</v>
      </c>
      <c r="E46" s="4" t="s">
        <v>1546</v>
      </c>
      <c r="F46" s="4" t="s">
        <v>1547</v>
      </c>
      <c r="G46" s="4" t="s">
        <v>1548</v>
      </c>
      <c r="J46" s="4" t="s">
        <v>1693</v>
      </c>
    </row>
    <row r="47" spans="1:10">
      <c r="A47" s="4">
        <v>46</v>
      </c>
      <c r="B47" s="4" t="s">
        <v>1390</v>
      </c>
      <c r="C47" s="4" t="s">
        <v>130</v>
      </c>
      <c r="D47" s="4" t="s">
        <v>1549</v>
      </c>
      <c r="E47" s="4" t="s">
        <v>1550</v>
      </c>
      <c r="F47" s="4" t="s">
        <v>1551</v>
      </c>
      <c r="G47" s="4" t="s">
        <v>1552</v>
      </c>
      <c r="J47" s="4" t="s">
        <v>1693</v>
      </c>
    </row>
    <row r="48" spans="1:10">
      <c r="A48" s="4">
        <v>47</v>
      </c>
      <c r="B48" s="4" t="s">
        <v>1390</v>
      </c>
      <c r="C48" s="4" t="s">
        <v>130</v>
      </c>
      <c r="D48" s="4" t="s">
        <v>1553</v>
      </c>
      <c r="E48" s="4" t="s">
        <v>1554</v>
      </c>
      <c r="F48" s="4" t="s">
        <v>1555</v>
      </c>
      <c r="G48" s="4" t="s">
        <v>1444</v>
      </c>
      <c r="J48" s="4" t="s">
        <v>1693</v>
      </c>
    </row>
    <row r="49" spans="1:10">
      <c r="A49" s="4">
        <v>48</v>
      </c>
      <c r="B49" s="4" t="s">
        <v>1390</v>
      </c>
      <c r="C49" s="4" t="s">
        <v>130</v>
      </c>
      <c r="D49" s="4" t="s">
        <v>1556</v>
      </c>
      <c r="E49" s="4" t="s">
        <v>1557</v>
      </c>
      <c r="F49" s="4" t="s">
        <v>1558</v>
      </c>
      <c r="G49" s="4" t="s">
        <v>1559</v>
      </c>
      <c r="H49" s="4" t="s">
        <v>1560</v>
      </c>
      <c r="J49" s="4" t="s">
        <v>1693</v>
      </c>
    </row>
    <row r="50" spans="1:10">
      <c r="A50" s="4">
        <v>49</v>
      </c>
      <c r="B50" s="4" t="s">
        <v>1390</v>
      </c>
      <c r="C50" s="4" t="s">
        <v>130</v>
      </c>
      <c r="D50" s="4" t="s">
        <v>1561</v>
      </c>
      <c r="E50" s="4" t="s">
        <v>1562</v>
      </c>
      <c r="F50" s="4" t="s">
        <v>1563</v>
      </c>
      <c r="G50" s="4" t="s">
        <v>1448</v>
      </c>
      <c r="J50" s="4" t="s">
        <v>1693</v>
      </c>
    </row>
    <row r="51" spans="1:10">
      <c r="A51" s="4">
        <v>50</v>
      </c>
      <c r="B51" s="4" t="s">
        <v>1390</v>
      </c>
      <c r="C51" s="4" t="s">
        <v>130</v>
      </c>
      <c r="D51" s="4" t="s">
        <v>1564</v>
      </c>
      <c r="E51" s="4" t="s">
        <v>1562</v>
      </c>
      <c r="F51" s="4" t="s">
        <v>1563</v>
      </c>
      <c r="G51" s="4" t="s">
        <v>1565</v>
      </c>
      <c r="J51" s="4" t="s">
        <v>1693</v>
      </c>
    </row>
    <row r="52" spans="1:10">
      <c r="A52" s="4">
        <v>51</v>
      </c>
      <c r="B52" s="4" t="s">
        <v>1390</v>
      </c>
      <c r="C52" s="4" t="s">
        <v>130</v>
      </c>
      <c r="D52" s="4" t="s">
        <v>1566</v>
      </c>
      <c r="E52" s="4" t="s">
        <v>1567</v>
      </c>
      <c r="F52" s="4" t="s">
        <v>1568</v>
      </c>
      <c r="G52" s="4" t="s">
        <v>1398</v>
      </c>
      <c r="J52" s="4" t="s">
        <v>1693</v>
      </c>
    </row>
    <row r="53" spans="1:10">
      <c r="A53" s="4">
        <v>52</v>
      </c>
      <c r="B53" s="4" t="s">
        <v>1390</v>
      </c>
      <c r="C53" s="4" t="s">
        <v>130</v>
      </c>
      <c r="D53" s="4" t="s">
        <v>1569</v>
      </c>
      <c r="E53" s="4" t="s">
        <v>1570</v>
      </c>
      <c r="F53" s="4" t="s">
        <v>1571</v>
      </c>
      <c r="G53" s="4" t="s">
        <v>1394</v>
      </c>
      <c r="J53" s="4" t="s">
        <v>1693</v>
      </c>
    </row>
    <row r="54" spans="1:10">
      <c r="A54" s="4">
        <v>53</v>
      </c>
      <c r="B54" s="4" t="s">
        <v>1390</v>
      </c>
      <c r="C54" s="4" t="s">
        <v>130</v>
      </c>
      <c r="D54" s="4" t="s">
        <v>1572</v>
      </c>
      <c r="E54" s="4" t="s">
        <v>1573</v>
      </c>
      <c r="F54" s="4" t="s">
        <v>1574</v>
      </c>
      <c r="G54" s="4" t="s">
        <v>1497</v>
      </c>
      <c r="J54" s="4" t="s">
        <v>1693</v>
      </c>
    </row>
    <row r="55" spans="1:10">
      <c r="A55" s="4">
        <v>54</v>
      </c>
      <c r="B55" s="4" t="s">
        <v>1390</v>
      </c>
      <c r="C55" s="4" t="s">
        <v>130</v>
      </c>
      <c r="D55" s="4" t="s">
        <v>1575</v>
      </c>
      <c r="E55" s="4" t="s">
        <v>1576</v>
      </c>
      <c r="F55" s="4" t="s">
        <v>1577</v>
      </c>
      <c r="G55" s="4" t="s">
        <v>1487</v>
      </c>
      <c r="J55" s="4" t="s">
        <v>1693</v>
      </c>
    </row>
    <row r="56" spans="1:10">
      <c r="A56" s="4">
        <v>55</v>
      </c>
      <c r="B56" s="4" t="s">
        <v>1390</v>
      </c>
      <c r="C56" s="4" t="s">
        <v>130</v>
      </c>
      <c r="D56" s="4" t="s">
        <v>1578</v>
      </c>
      <c r="E56" s="4" t="s">
        <v>1579</v>
      </c>
      <c r="F56" s="4" t="s">
        <v>1580</v>
      </c>
      <c r="G56" s="4" t="s">
        <v>1581</v>
      </c>
      <c r="J56" s="4" t="s">
        <v>1693</v>
      </c>
    </row>
    <row r="57" spans="1:10">
      <c r="A57" s="4">
        <v>56</v>
      </c>
      <c r="B57" s="4" t="s">
        <v>1390</v>
      </c>
      <c r="C57" s="4" t="s">
        <v>130</v>
      </c>
      <c r="D57" s="4" t="s">
        <v>1582</v>
      </c>
      <c r="E57" s="4" t="s">
        <v>1583</v>
      </c>
      <c r="F57" s="4" t="s">
        <v>1584</v>
      </c>
      <c r="G57" s="4" t="s">
        <v>1406</v>
      </c>
      <c r="J57" s="4" t="s">
        <v>1693</v>
      </c>
    </row>
    <row r="58" spans="1:10">
      <c r="A58" s="4">
        <v>57</v>
      </c>
      <c r="B58" s="4" t="s">
        <v>1390</v>
      </c>
      <c r="C58" s="4" t="s">
        <v>130</v>
      </c>
      <c r="D58" s="4" t="s">
        <v>1585</v>
      </c>
      <c r="E58" s="4" t="s">
        <v>1586</v>
      </c>
      <c r="F58" s="4" t="s">
        <v>1587</v>
      </c>
      <c r="G58" s="4" t="s">
        <v>1406</v>
      </c>
      <c r="J58" s="4" t="s">
        <v>1693</v>
      </c>
    </row>
    <row r="59" spans="1:10">
      <c r="A59" s="4">
        <v>58</v>
      </c>
      <c r="B59" s="4" t="s">
        <v>1390</v>
      </c>
      <c r="C59" s="4" t="s">
        <v>130</v>
      </c>
      <c r="D59" s="4" t="s">
        <v>1588</v>
      </c>
      <c r="E59" s="4" t="s">
        <v>1589</v>
      </c>
      <c r="F59" s="4" t="s">
        <v>1590</v>
      </c>
      <c r="G59" s="4" t="s">
        <v>1591</v>
      </c>
      <c r="H59" s="4" t="s">
        <v>1592</v>
      </c>
      <c r="J59" s="4" t="s">
        <v>1693</v>
      </c>
    </row>
    <row r="60" spans="1:10">
      <c r="A60" s="4">
        <v>59</v>
      </c>
      <c r="B60" s="4" t="s">
        <v>1390</v>
      </c>
      <c r="C60" s="4" t="s">
        <v>130</v>
      </c>
      <c r="D60" s="4" t="s">
        <v>1593</v>
      </c>
      <c r="E60" s="4" t="s">
        <v>1594</v>
      </c>
      <c r="F60" s="4" t="s">
        <v>1595</v>
      </c>
      <c r="G60" s="4" t="s">
        <v>1512</v>
      </c>
      <c r="J60" s="4" t="s">
        <v>1693</v>
      </c>
    </row>
    <row r="61" spans="1:10">
      <c r="A61" s="4">
        <v>60</v>
      </c>
      <c r="B61" s="4" t="s">
        <v>1390</v>
      </c>
      <c r="C61" s="4" t="s">
        <v>130</v>
      </c>
      <c r="D61" s="4" t="s">
        <v>1596</v>
      </c>
      <c r="E61" s="4" t="s">
        <v>1597</v>
      </c>
      <c r="F61" s="4" t="s">
        <v>1598</v>
      </c>
      <c r="G61" s="4" t="s">
        <v>1448</v>
      </c>
      <c r="J61" s="4" t="s">
        <v>1693</v>
      </c>
    </row>
    <row r="62" spans="1:10">
      <c r="A62" s="4">
        <v>61</v>
      </c>
      <c r="B62" s="4" t="s">
        <v>1390</v>
      </c>
      <c r="C62" s="4" t="s">
        <v>130</v>
      </c>
      <c r="D62" s="4" t="s">
        <v>1599</v>
      </c>
      <c r="E62" s="4" t="s">
        <v>1600</v>
      </c>
      <c r="F62" s="4" t="s">
        <v>1601</v>
      </c>
      <c r="G62" s="4" t="s">
        <v>1602</v>
      </c>
      <c r="J62" s="4" t="s">
        <v>1693</v>
      </c>
    </row>
    <row r="63" spans="1:10">
      <c r="A63" s="4">
        <v>62</v>
      </c>
      <c r="B63" s="4" t="s">
        <v>1390</v>
      </c>
      <c r="C63" s="4" t="s">
        <v>130</v>
      </c>
      <c r="D63" s="4" t="s">
        <v>1603</v>
      </c>
      <c r="E63" s="4" t="s">
        <v>1604</v>
      </c>
      <c r="F63" s="4" t="s">
        <v>1605</v>
      </c>
      <c r="G63" s="4" t="s">
        <v>1448</v>
      </c>
      <c r="J63" s="4" t="s">
        <v>1693</v>
      </c>
    </row>
    <row r="64" spans="1:10">
      <c r="A64" s="4">
        <v>63</v>
      </c>
      <c r="B64" s="4" t="s">
        <v>1390</v>
      </c>
      <c r="C64" s="4" t="s">
        <v>130</v>
      </c>
      <c r="D64" s="4" t="s">
        <v>1606</v>
      </c>
      <c r="E64" s="4" t="s">
        <v>1607</v>
      </c>
      <c r="F64" s="4" t="s">
        <v>1608</v>
      </c>
      <c r="G64" s="4" t="s">
        <v>1609</v>
      </c>
      <c r="H64" s="4" t="s">
        <v>1610</v>
      </c>
      <c r="J64" s="4" t="s">
        <v>1693</v>
      </c>
    </row>
    <row r="65" spans="1:10">
      <c r="A65" s="4">
        <v>64</v>
      </c>
      <c r="B65" s="4" t="s">
        <v>1390</v>
      </c>
      <c r="C65" s="4" t="s">
        <v>130</v>
      </c>
      <c r="D65" s="4" t="s">
        <v>1611</v>
      </c>
      <c r="E65" s="4" t="s">
        <v>1612</v>
      </c>
      <c r="F65" s="4" t="s">
        <v>1613</v>
      </c>
      <c r="G65" s="4" t="s">
        <v>1428</v>
      </c>
      <c r="J65" s="4" t="s">
        <v>1693</v>
      </c>
    </row>
    <row r="66" spans="1:10">
      <c r="A66" s="4">
        <v>65</v>
      </c>
      <c r="B66" s="4" t="s">
        <v>1390</v>
      </c>
      <c r="C66" s="4" t="s">
        <v>130</v>
      </c>
      <c r="D66" s="4" t="s">
        <v>1614</v>
      </c>
      <c r="E66" s="4" t="s">
        <v>1615</v>
      </c>
      <c r="F66" s="4" t="s">
        <v>1616</v>
      </c>
      <c r="G66" s="4" t="s">
        <v>1428</v>
      </c>
      <c r="J66" s="4" t="s">
        <v>1693</v>
      </c>
    </row>
    <row r="67" spans="1:10">
      <c r="A67" s="4">
        <v>66</v>
      </c>
      <c r="B67" s="4" t="s">
        <v>1390</v>
      </c>
      <c r="C67" s="4" t="s">
        <v>130</v>
      </c>
      <c r="D67" s="4" t="s">
        <v>1617</v>
      </c>
      <c r="E67" s="4" t="s">
        <v>1618</v>
      </c>
      <c r="F67" s="4" t="s">
        <v>1619</v>
      </c>
      <c r="G67" s="4" t="s">
        <v>1620</v>
      </c>
      <c r="J67" s="4" t="s">
        <v>1693</v>
      </c>
    </row>
    <row r="68" spans="1:10">
      <c r="A68" s="4">
        <v>67</v>
      </c>
      <c r="B68" s="4" t="s">
        <v>1390</v>
      </c>
      <c r="C68" s="4" t="s">
        <v>130</v>
      </c>
      <c r="D68" s="4" t="s">
        <v>1621</v>
      </c>
      <c r="E68" s="4" t="s">
        <v>1622</v>
      </c>
      <c r="F68" s="4" t="s">
        <v>1623</v>
      </c>
      <c r="G68" s="4" t="s">
        <v>1548</v>
      </c>
      <c r="J68" s="4" t="s">
        <v>1693</v>
      </c>
    </row>
    <row r="69" spans="1:10">
      <c r="A69" s="4">
        <v>68</v>
      </c>
      <c r="B69" s="4" t="s">
        <v>1390</v>
      </c>
      <c r="C69" s="4" t="s">
        <v>130</v>
      </c>
      <c r="D69" s="4" t="s">
        <v>1624</v>
      </c>
      <c r="E69" s="4" t="s">
        <v>1625</v>
      </c>
      <c r="F69" s="4" t="s">
        <v>1626</v>
      </c>
      <c r="G69" s="4" t="s">
        <v>1627</v>
      </c>
      <c r="J69" s="4" t="s">
        <v>1693</v>
      </c>
    </row>
    <row r="70" spans="1:10">
      <c r="A70" s="4">
        <v>69</v>
      </c>
      <c r="B70" s="4" t="s">
        <v>1390</v>
      </c>
      <c r="C70" s="4" t="s">
        <v>130</v>
      </c>
      <c r="D70" s="4" t="s">
        <v>1628</v>
      </c>
      <c r="E70" s="4" t="s">
        <v>1629</v>
      </c>
      <c r="F70" s="4" t="s">
        <v>1630</v>
      </c>
      <c r="G70" s="4" t="s">
        <v>1631</v>
      </c>
      <c r="J70" s="4" t="s">
        <v>1693</v>
      </c>
    </row>
    <row r="71" spans="1:10">
      <c r="A71" s="4">
        <v>70</v>
      </c>
      <c r="B71" s="4" t="s">
        <v>1390</v>
      </c>
      <c r="C71" s="4" t="s">
        <v>130</v>
      </c>
      <c r="D71" s="4" t="s">
        <v>1632</v>
      </c>
      <c r="E71" s="4" t="s">
        <v>1633</v>
      </c>
      <c r="F71" s="4" t="s">
        <v>1634</v>
      </c>
      <c r="G71" s="4" t="s">
        <v>1591</v>
      </c>
      <c r="J71" s="4" t="s">
        <v>1693</v>
      </c>
    </row>
    <row r="72" spans="1:10">
      <c r="A72" s="4">
        <v>71</v>
      </c>
      <c r="B72" s="4" t="s">
        <v>1390</v>
      </c>
      <c r="C72" s="4" t="s">
        <v>130</v>
      </c>
      <c r="D72" s="4" t="s">
        <v>1635</v>
      </c>
      <c r="E72" s="4" t="s">
        <v>1636</v>
      </c>
      <c r="F72" s="4" t="s">
        <v>1637</v>
      </c>
      <c r="G72" s="4" t="s">
        <v>1638</v>
      </c>
      <c r="J72" s="4" t="s">
        <v>1693</v>
      </c>
    </row>
    <row r="73" spans="1:10">
      <c r="A73" s="4">
        <v>72</v>
      </c>
      <c r="B73" s="4" t="s">
        <v>1390</v>
      </c>
      <c r="C73" s="4" t="s">
        <v>130</v>
      </c>
      <c r="D73" s="4" t="s">
        <v>1639</v>
      </c>
      <c r="E73" s="4" t="s">
        <v>1640</v>
      </c>
      <c r="F73" s="4" t="s">
        <v>1641</v>
      </c>
      <c r="G73" s="4" t="s">
        <v>1638</v>
      </c>
      <c r="J73" s="4" t="s">
        <v>1693</v>
      </c>
    </row>
    <row r="74" spans="1:10">
      <c r="A74" s="4">
        <v>73</v>
      </c>
      <c r="B74" s="4" t="s">
        <v>1390</v>
      </c>
      <c r="C74" s="4" t="s">
        <v>130</v>
      </c>
      <c r="D74" s="4" t="s">
        <v>1642</v>
      </c>
      <c r="E74" s="4" t="s">
        <v>1643</v>
      </c>
      <c r="F74" s="4" t="s">
        <v>1644</v>
      </c>
      <c r="G74" s="4" t="s">
        <v>1627</v>
      </c>
      <c r="J74" s="4" t="s">
        <v>1693</v>
      </c>
    </row>
    <row r="75" spans="1:10">
      <c r="A75" s="4">
        <v>74</v>
      </c>
      <c r="B75" s="4" t="s">
        <v>1390</v>
      </c>
      <c r="C75" s="4" t="s">
        <v>130</v>
      </c>
      <c r="D75" s="4" t="s">
        <v>1645</v>
      </c>
      <c r="E75" s="4" t="s">
        <v>1646</v>
      </c>
      <c r="F75" s="4" t="s">
        <v>1647</v>
      </c>
      <c r="G75" s="4" t="s">
        <v>1648</v>
      </c>
      <c r="J75" s="4" t="s">
        <v>1693</v>
      </c>
    </row>
    <row r="76" spans="1:10">
      <c r="A76" s="4">
        <v>75</v>
      </c>
      <c r="B76" s="4" t="s">
        <v>1390</v>
      </c>
      <c r="C76" s="4" t="s">
        <v>130</v>
      </c>
      <c r="D76" s="4" t="s">
        <v>1649</v>
      </c>
      <c r="E76" s="4" t="s">
        <v>1650</v>
      </c>
      <c r="F76" s="4" t="s">
        <v>1651</v>
      </c>
      <c r="G76" s="4" t="s">
        <v>1552</v>
      </c>
      <c r="J76" s="4" t="s">
        <v>1693</v>
      </c>
    </row>
    <row r="77" spans="1:10">
      <c r="A77" s="4">
        <v>76</v>
      </c>
      <c r="B77" s="4" t="s">
        <v>1390</v>
      </c>
      <c r="C77" s="4" t="s">
        <v>130</v>
      </c>
      <c r="D77" s="4" t="s">
        <v>1652</v>
      </c>
      <c r="E77" s="4" t="s">
        <v>1653</v>
      </c>
      <c r="F77" s="4" t="s">
        <v>1654</v>
      </c>
      <c r="G77" s="4" t="s">
        <v>1519</v>
      </c>
      <c r="J77" s="4" t="s">
        <v>1693</v>
      </c>
    </row>
    <row r="78" spans="1:10">
      <c r="A78" s="4">
        <v>77</v>
      </c>
      <c r="B78" s="4" t="s">
        <v>1390</v>
      </c>
      <c r="C78" s="4" t="s">
        <v>130</v>
      </c>
      <c r="D78" s="4" t="s">
        <v>1655</v>
      </c>
      <c r="E78" s="4" t="s">
        <v>1656</v>
      </c>
      <c r="F78" s="4" t="s">
        <v>1657</v>
      </c>
      <c r="G78" s="4" t="s">
        <v>1658</v>
      </c>
      <c r="J78" s="4" t="s">
        <v>1693</v>
      </c>
    </row>
    <row r="79" spans="1:10">
      <c r="A79" s="4">
        <v>78</v>
      </c>
      <c r="B79" s="4" t="s">
        <v>1390</v>
      </c>
      <c r="C79" s="4" t="s">
        <v>130</v>
      </c>
      <c r="D79" s="4" t="s">
        <v>1659</v>
      </c>
      <c r="E79" s="4" t="s">
        <v>1660</v>
      </c>
      <c r="F79" s="4" t="s">
        <v>1661</v>
      </c>
      <c r="G79" s="4" t="s">
        <v>1627</v>
      </c>
      <c r="J79" s="4" t="s">
        <v>1693</v>
      </c>
    </row>
    <row r="80" spans="1:10">
      <c r="A80" s="4">
        <v>79</v>
      </c>
      <c r="B80" s="4" t="s">
        <v>1390</v>
      </c>
      <c r="C80" s="4" t="s">
        <v>130</v>
      </c>
      <c r="D80" s="4" t="s">
        <v>1662</v>
      </c>
      <c r="E80" s="4" t="s">
        <v>1663</v>
      </c>
      <c r="F80" s="4" t="s">
        <v>1664</v>
      </c>
      <c r="G80" s="4" t="s">
        <v>1507</v>
      </c>
      <c r="J80" s="4" t="s">
        <v>1693</v>
      </c>
    </row>
    <row r="81" spans="1:10">
      <c r="A81" s="4">
        <v>80</v>
      </c>
      <c r="B81" s="4" t="s">
        <v>1390</v>
      </c>
      <c r="C81" s="4" t="s">
        <v>130</v>
      </c>
      <c r="D81" s="4" t="s">
        <v>1665</v>
      </c>
      <c r="E81" s="4" t="s">
        <v>1666</v>
      </c>
      <c r="F81" s="4" t="s">
        <v>1667</v>
      </c>
      <c r="G81" s="4" t="s">
        <v>1507</v>
      </c>
      <c r="J81" s="4" t="s">
        <v>1693</v>
      </c>
    </row>
    <row r="82" spans="1:10">
      <c r="A82" s="4">
        <v>81</v>
      </c>
      <c r="B82" s="4" t="s">
        <v>1390</v>
      </c>
      <c r="C82" s="4" t="s">
        <v>130</v>
      </c>
      <c r="D82" s="4" t="s">
        <v>1668</v>
      </c>
      <c r="E82" s="4" t="s">
        <v>1669</v>
      </c>
      <c r="F82" s="4" t="s">
        <v>1670</v>
      </c>
      <c r="G82" s="4" t="s">
        <v>1671</v>
      </c>
      <c r="H82" s="4" t="s">
        <v>1672</v>
      </c>
      <c r="J82" s="4" t="s">
        <v>1693</v>
      </c>
    </row>
    <row r="83" spans="1:10">
      <c r="A83" s="4">
        <v>82</v>
      </c>
      <c r="B83" s="4" t="s">
        <v>1390</v>
      </c>
      <c r="C83" s="4" t="s">
        <v>130</v>
      </c>
      <c r="D83" s="4" t="s">
        <v>1673</v>
      </c>
      <c r="E83" s="4" t="s">
        <v>1674</v>
      </c>
      <c r="F83" s="4" t="s">
        <v>1675</v>
      </c>
      <c r="G83" s="4" t="s">
        <v>1676</v>
      </c>
      <c r="J83" s="4" t="s">
        <v>1693</v>
      </c>
    </row>
    <row r="84" spans="1:10">
      <c r="A84" s="4">
        <v>83</v>
      </c>
      <c r="B84" s="4" t="s">
        <v>1390</v>
      </c>
      <c r="C84" s="4" t="s">
        <v>130</v>
      </c>
      <c r="D84" s="4" t="s">
        <v>1677</v>
      </c>
      <c r="E84" s="4" t="s">
        <v>1678</v>
      </c>
      <c r="F84" s="4" t="s">
        <v>1435</v>
      </c>
      <c r="G84" s="4" t="s">
        <v>1448</v>
      </c>
      <c r="J84" s="4" t="s">
        <v>1693</v>
      </c>
    </row>
    <row r="85" spans="1:10">
      <c r="A85" s="4">
        <v>84</v>
      </c>
      <c r="B85" s="4" t="s">
        <v>1390</v>
      </c>
      <c r="C85" s="4" t="s">
        <v>130</v>
      </c>
      <c r="D85" s="4" t="s">
        <v>1679</v>
      </c>
      <c r="E85" s="4" t="s">
        <v>1680</v>
      </c>
      <c r="F85" s="4" t="s">
        <v>1681</v>
      </c>
      <c r="G85" s="4" t="s">
        <v>1464</v>
      </c>
      <c r="J85" s="4" t="s">
        <v>1693</v>
      </c>
    </row>
    <row r="86" spans="1:10">
      <c r="A86" s="4">
        <v>85</v>
      </c>
      <c r="B86" s="4" t="s">
        <v>1390</v>
      </c>
      <c r="C86" s="4" t="s">
        <v>130</v>
      </c>
      <c r="D86" s="4" t="s">
        <v>1682</v>
      </c>
      <c r="E86" s="4" t="s">
        <v>1683</v>
      </c>
      <c r="F86" s="4" t="s">
        <v>1684</v>
      </c>
      <c r="G86" s="4" t="s">
        <v>1685</v>
      </c>
      <c r="J86" s="4" t="s">
        <v>1693</v>
      </c>
    </row>
    <row r="87" spans="1:10">
      <c r="A87" s="4">
        <v>86</v>
      </c>
      <c r="B87" s="4" t="s">
        <v>1390</v>
      </c>
      <c r="C87" s="4" t="s">
        <v>130</v>
      </c>
      <c r="D87" s="4" t="s">
        <v>1686</v>
      </c>
      <c r="E87" s="4" t="s">
        <v>1687</v>
      </c>
      <c r="F87" s="4" t="s">
        <v>1688</v>
      </c>
      <c r="G87" s="4" t="s">
        <v>1394</v>
      </c>
      <c r="J87" s="4" t="s">
        <v>1693</v>
      </c>
    </row>
    <row r="88" spans="1:10">
      <c r="A88" s="4">
        <v>87</v>
      </c>
      <c r="B88" s="4" t="s">
        <v>1390</v>
      </c>
      <c r="C88" s="4" t="s">
        <v>130</v>
      </c>
      <c r="D88" s="4" t="s">
        <v>1689</v>
      </c>
      <c r="E88" s="4" t="s">
        <v>1690</v>
      </c>
      <c r="F88" s="4" t="s">
        <v>1691</v>
      </c>
      <c r="G88" s="4" t="s">
        <v>1692</v>
      </c>
      <c r="J88" s="4" t="s">
        <v>1693</v>
      </c>
    </row>
  </sheetData>
  <sheetProtection formatColumns="0" formatRows="0"/>
  <phoneticPr fontId="9"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modClassifierValidate">
    <tabColor indexed="47"/>
  </sheetPr>
  <dimension ref="A1"/>
  <sheetViews>
    <sheetView showGridLines="0" zoomScaleNormal="100" workbookViewId="0"/>
  </sheetViews>
  <sheetFormatPr defaultRowHeight="11.25"/>
  <cols>
    <col min="1" max="16384" width="9.140625" style="2"/>
  </cols>
  <sheetData/>
  <phoneticPr fontId="9"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modProv">
    <tabColor indexed="47"/>
  </sheetPr>
  <dimension ref="A1"/>
  <sheetViews>
    <sheetView showGridLines="0" zoomScaleNormal="100" workbookViewId="0"/>
  </sheetViews>
  <sheetFormatPr defaultRowHeight="12.75"/>
  <cols>
    <col min="1" max="16384" width="9.140625" style="53"/>
  </cols>
  <sheetData/>
  <sheetProtection formatColumns="0" formatRows="0"/>
  <phoneticPr fontId="9"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modHyp">
    <tabColor indexed="47"/>
  </sheetPr>
  <dimension ref="A1"/>
  <sheetViews>
    <sheetView showGridLines="0" zoomScaleNormal="100" workbookViewId="0"/>
  </sheetViews>
  <sheetFormatPr defaultRowHeight="11.25"/>
  <cols>
    <col min="1" max="16384" width="9.140625" style="2"/>
  </cols>
  <sheetData/>
  <sheetProtection formatColumns="0" formatRows="0"/>
  <phoneticPr fontId="10"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modServiceModule">
    <tabColor indexed="47"/>
  </sheetPr>
  <dimension ref="A1"/>
  <sheetViews>
    <sheetView showGridLines="0" zoomScaleNormal="100" workbookViewId="0"/>
  </sheetViews>
  <sheetFormatPr defaultRowHeight="11.25"/>
  <cols>
    <col min="1" max="16384" width="9.140625" style="2"/>
  </cols>
  <sheetData/>
  <sheetProtection formatColumns="0" formatRows="0"/>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modList01">
    <tabColor indexed="47"/>
  </sheetPr>
  <dimension ref="A1:A424"/>
  <sheetViews>
    <sheetView showGridLines="0" zoomScaleNormal="100" workbookViewId="0"/>
  </sheetViews>
  <sheetFormatPr defaultRowHeight="11.25"/>
  <sheetData>
    <row r="1" spans="1:1">
      <c r="A1" s="2"/>
    </row>
    <row r="12" spans="1:1" ht="15" customHeight="1"/>
    <row r="13" spans="1:1" ht="15" customHeight="1"/>
    <row r="14" spans="1:1" ht="15" customHeight="1"/>
    <row r="15" spans="1:1" ht="15" customHeight="1"/>
    <row r="16" spans="1: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sheetData>
  <phoneticPr fontId="9"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modList02">
    <tabColor indexed="47"/>
  </sheetPr>
  <dimension ref="A1"/>
  <sheetViews>
    <sheetView showGridLines="0" zoomScaleNormal="100" workbookViewId="0"/>
  </sheetViews>
  <sheetFormatPr defaultRowHeight="11.25"/>
  <sheetData>
    <row r="1" spans="1:1">
      <c r="A1" s="2"/>
    </row>
  </sheetData>
  <phoneticPr fontId="9"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modList03">
    <tabColor indexed="47"/>
  </sheetPr>
  <dimension ref="A1"/>
  <sheetViews>
    <sheetView showGridLines="0" zoomScaleNormal="100" workbookViewId="0"/>
  </sheetViews>
  <sheetFormatPr defaultRowHeight="11.25"/>
  <cols>
    <col min="1" max="16384" width="9.140625" style="132"/>
  </cols>
  <sheetData>
    <row r="1" spans="1:1">
      <c r="A1" s="256"/>
    </row>
  </sheetData>
  <phoneticPr fontId="9"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SH_et_union_hor">
    <tabColor indexed="47"/>
  </sheetPr>
  <dimension ref="A2:CT298"/>
  <sheetViews>
    <sheetView showGridLines="0" zoomScale="85" zoomScaleNormal="85" workbookViewId="0"/>
  </sheetViews>
  <sheetFormatPr defaultRowHeight="17.100000000000001" customHeight="1"/>
  <cols>
    <col min="1" max="2" width="10" customWidth="1"/>
    <col min="4" max="4" width="11.140625" bestFit="1" customWidth="1"/>
    <col min="5" max="5" width="16.5703125" customWidth="1"/>
    <col min="6" max="6" width="16.28515625" customWidth="1"/>
    <col min="7" max="7" width="19.140625" customWidth="1"/>
    <col min="8" max="12" width="10" customWidth="1"/>
    <col min="13" max="13" width="26.7109375" customWidth="1"/>
    <col min="14" max="18" width="10" customWidth="1"/>
    <col min="19" max="19" width="9.85546875" customWidth="1"/>
    <col min="20" max="22" width="10" customWidth="1"/>
    <col min="23" max="23" width="115.7109375" customWidth="1"/>
    <col min="24" max="24" width="10" customWidth="1"/>
    <col min="38" max="39" width="115.7109375" customWidth="1"/>
  </cols>
  <sheetData>
    <row r="2" spans="1:19" s="34" customFormat="1" ht="17.100000000000001" customHeight="1">
      <c r="A2" s="34" t="s">
        <v>178</v>
      </c>
    </row>
    <row r="4" spans="1:19" s="12" customFormat="1" ht="17.100000000000001" customHeight="1">
      <c r="C4" s="47"/>
      <c r="D4" s="128"/>
      <c r="E4" s="129"/>
    </row>
    <row r="7" spans="1:19" s="34" customFormat="1" ht="17.100000000000001" customHeight="1">
      <c r="A7" s="34" t="s">
        <v>0</v>
      </c>
    </row>
    <row r="8" spans="1:19" ht="17.100000000000001" customHeight="1">
      <c r="G8" s="95"/>
      <c r="H8" s="95"/>
      <c r="I8" s="95"/>
      <c r="M8" s="42"/>
    </row>
    <row r="9" spans="1:19" s="103" customFormat="1" ht="17.100000000000001" customHeight="1">
      <c r="A9" s="308"/>
      <c r="C9" s="184"/>
      <c r="D9" s="729">
        <v>1</v>
      </c>
      <c r="E9" s="861"/>
      <c r="F9" s="865"/>
      <c r="G9" s="869" t="s">
        <v>88</v>
      </c>
      <c r="H9" s="729"/>
      <c r="I9" s="729">
        <v>1</v>
      </c>
      <c r="J9" s="863"/>
      <c r="K9" s="761" t="s">
        <v>88</v>
      </c>
      <c r="L9" s="726"/>
      <c r="M9" s="726" t="s">
        <v>96</v>
      </c>
      <c r="N9" s="859"/>
      <c r="O9" s="761" t="s">
        <v>88</v>
      </c>
      <c r="P9" s="331"/>
      <c r="Q9" s="331" t="s">
        <v>96</v>
      </c>
      <c r="R9" s="661"/>
      <c r="S9" s="440"/>
    </row>
    <row r="10" spans="1:19" s="103" customFormat="1" ht="17.100000000000001" customHeight="1">
      <c r="A10" s="308"/>
      <c r="C10" s="184"/>
      <c r="D10" s="727"/>
      <c r="E10" s="862"/>
      <c r="F10" s="866"/>
      <c r="G10" s="727"/>
      <c r="H10" s="727"/>
      <c r="I10" s="727"/>
      <c r="J10" s="864"/>
      <c r="K10" s="727"/>
      <c r="L10" s="727"/>
      <c r="M10" s="727"/>
      <c r="N10" s="860"/>
      <c r="O10" s="727"/>
      <c r="P10" s="332"/>
      <c r="Q10" s="122"/>
      <c r="R10" s="122" t="s">
        <v>681</v>
      </c>
      <c r="S10" s="123"/>
    </row>
    <row r="11" spans="1:19" s="103" customFormat="1" ht="17.100000000000001" customHeight="1">
      <c r="A11" s="308"/>
      <c r="C11" s="184"/>
      <c r="D11" s="727"/>
      <c r="E11" s="862"/>
      <c r="F11" s="866"/>
      <c r="G11" s="727"/>
      <c r="H11" s="727"/>
      <c r="I11" s="727"/>
      <c r="J11" s="864"/>
      <c r="K11" s="727"/>
      <c r="L11" s="121"/>
      <c r="M11" s="122"/>
      <c r="N11" s="122" t="s">
        <v>437</v>
      </c>
      <c r="O11" s="122"/>
      <c r="P11" s="122"/>
      <c r="Q11" s="122"/>
      <c r="R11" s="122"/>
      <c r="S11" s="123"/>
    </row>
    <row r="12" spans="1:19" s="103" customFormat="1" ht="17.25" customHeight="1">
      <c r="A12" s="308"/>
      <c r="C12" s="184"/>
      <c r="D12" s="727"/>
      <c r="E12" s="862"/>
      <c r="F12" s="866"/>
      <c r="G12" s="727"/>
      <c r="H12" s="121"/>
      <c r="I12" s="122"/>
      <c r="J12" s="122"/>
      <c r="K12" s="122"/>
      <c r="L12" s="122"/>
      <c r="M12" s="122"/>
      <c r="N12" s="122"/>
      <c r="O12" s="122"/>
      <c r="P12" s="122"/>
      <c r="Q12" s="122"/>
      <c r="R12" s="122"/>
      <c r="S12" s="123"/>
    </row>
    <row r="13" spans="1:19" ht="17.100000000000001" customHeight="1">
      <c r="A13" s="309"/>
    </row>
    <row r="14" spans="1:19" ht="16.5" customHeight="1">
      <c r="A14" s="308"/>
      <c r="B14" s="103"/>
      <c r="C14" s="184"/>
      <c r="D14" s="870"/>
      <c r="E14" s="867"/>
      <c r="F14" s="868"/>
      <c r="G14" s="855"/>
      <c r="H14" s="729"/>
      <c r="I14" s="729">
        <v>1</v>
      </c>
      <c r="J14" s="863"/>
      <c r="K14" s="761" t="s">
        <v>88</v>
      </c>
      <c r="L14" s="726"/>
      <c r="M14" s="726" t="s">
        <v>96</v>
      </c>
      <c r="N14" s="859"/>
      <c r="O14" s="761" t="s">
        <v>88</v>
      </c>
      <c r="P14" s="331"/>
      <c r="Q14" s="331" t="s">
        <v>96</v>
      </c>
      <c r="R14" s="661"/>
      <c r="S14" s="440"/>
    </row>
    <row r="15" spans="1:19" ht="17.100000000000001" customHeight="1">
      <c r="A15" s="308"/>
      <c r="B15" s="103"/>
      <c r="C15" s="184"/>
      <c r="D15" s="870"/>
      <c r="E15" s="867"/>
      <c r="F15" s="868"/>
      <c r="G15" s="855"/>
      <c r="H15" s="729"/>
      <c r="I15" s="729"/>
      <c r="J15" s="864"/>
      <c r="K15" s="761"/>
      <c r="L15" s="726"/>
      <c r="M15" s="726"/>
      <c r="N15" s="860"/>
      <c r="O15" s="761"/>
      <c r="P15" s="332"/>
      <c r="Q15" s="122"/>
      <c r="R15" s="122" t="s">
        <v>681</v>
      </c>
      <c r="S15" s="123"/>
    </row>
    <row r="16" spans="1:19" ht="17.100000000000001" customHeight="1">
      <c r="A16" s="308"/>
      <c r="B16" s="103"/>
      <c r="C16" s="184"/>
      <c r="D16" s="870"/>
      <c r="E16" s="867"/>
      <c r="F16" s="868"/>
      <c r="G16" s="855"/>
      <c r="H16" s="729"/>
      <c r="I16" s="729"/>
      <c r="J16" s="864"/>
      <c r="K16" s="761"/>
      <c r="L16" s="121"/>
      <c r="M16" s="122"/>
      <c r="N16" s="122" t="s">
        <v>437</v>
      </c>
      <c r="O16" s="122"/>
      <c r="P16" s="122"/>
      <c r="Q16" s="122"/>
      <c r="R16" s="122"/>
      <c r="S16" s="123"/>
    </row>
    <row r="17" spans="1:97" ht="17.100000000000001" customHeight="1">
      <c r="A17" s="308"/>
      <c r="B17" s="103"/>
      <c r="C17" s="184"/>
      <c r="D17" s="870"/>
      <c r="E17" s="867"/>
      <c r="F17" s="868"/>
      <c r="G17" s="855"/>
      <c r="H17" s="121"/>
      <c r="I17" s="122"/>
      <c r="J17" s="122"/>
      <c r="K17" s="122"/>
      <c r="L17" s="122"/>
      <c r="M17" s="122"/>
      <c r="N17" s="122"/>
      <c r="O17" s="122"/>
      <c r="P17" s="122"/>
      <c r="Q17" s="122"/>
      <c r="R17" s="122"/>
      <c r="S17" s="123"/>
    </row>
    <row r="18" spans="1:97" ht="17.100000000000001" customHeight="1">
      <c r="A18" s="309"/>
    </row>
    <row r="19" spans="1:97" s="34" customFormat="1" ht="17.100000000000001" customHeight="1">
      <c r="A19" s="34" t="s">
        <v>15</v>
      </c>
      <c r="C19" s="34" t="s">
        <v>96</v>
      </c>
    </row>
    <row r="25" spans="1:97" ht="17.100000000000001" customHeight="1">
      <c r="O25" s="816" t="s">
        <v>301</v>
      </c>
      <c r="P25" s="816"/>
      <c r="Q25" s="816"/>
      <c r="R25" s="818" t="s">
        <v>273</v>
      </c>
      <c r="S25" s="818"/>
      <c r="T25" s="818"/>
      <c r="U25" s="786" t="s">
        <v>344</v>
      </c>
      <c r="W25" s="811"/>
    </row>
    <row r="26" spans="1:97" ht="17.100000000000001" customHeight="1">
      <c r="O26" s="856" t="s">
        <v>688</v>
      </c>
      <c r="P26" s="856" t="s">
        <v>274</v>
      </c>
      <c r="Q26" s="856"/>
      <c r="R26" s="818"/>
      <c r="S26" s="818"/>
      <c r="T26" s="818"/>
      <c r="U26" s="786"/>
      <c r="W26" s="811"/>
    </row>
    <row r="27" spans="1:97" ht="37.5" customHeight="1">
      <c r="O27" s="856"/>
      <c r="P27" s="105" t="s">
        <v>689</v>
      </c>
      <c r="Q27" s="105" t="s">
        <v>6</v>
      </c>
      <c r="R27" s="106" t="s">
        <v>277</v>
      </c>
      <c r="S27" s="817" t="s">
        <v>276</v>
      </c>
      <c r="T27" s="817"/>
      <c r="U27" s="786"/>
      <c r="W27" s="811"/>
    </row>
    <row r="28" spans="1:97" ht="17.100000000000001" customHeight="1">
      <c r="G28" s="180"/>
      <c r="H28" s="180"/>
      <c r="I28" s="180"/>
      <c r="J28" s="180"/>
      <c r="K28" s="180"/>
      <c r="L28" s="127"/>
      <c r="M28" s="594" t="s">
        <v>186</v>
      </c>
      <c r="N28" s="595"/>
      <c r="O28" s="858"/>
      <c r="P28" s="858"/>
      <c r="Q28" s="858"/>
      <c r="R28" s="858"/>
      <c r="S28" s="858"/>
      <c r="T28" s="858"/>
      <c r="U28" s="858"/>
      <c r="V28" s="127"/>
      <c r="W28" s="127"/>
      <c r="X28" s="307"/>
      <c r="Y28" s="307"/>
      <c r="Z28" s="307"/>
      <c r="AA28" s="307"/>
      <c r="AB28" s="307"/>
      <c r="AC28" s="307"/>
      <c r="AD28" s="307"/>
      <c r="AE28" s="307"/>
      <c r="AF28" s="307"/>
      <c r="AG28" s="307"/>
      <c r="AH28" s="307"/>
      <c r="AI28" s="307"/>
      <c r="AJ28" s="307"/>
    </row>
    <row r="29" spans="1:97" s="35" customFormat="1" ht="270">
      <c r="A29" s="754">
        <v>1</v>
      </c>
      <c r="B29" s="340"/>
      <c r="C29" s="340"/>
      <c r="D29" s="340"/>
      <c r="E29" s="341"/>
      <c r="F29" s="491"/>
      <c r="G29" s="491"/>
      <c r="H29" s="491"/>
      <c r="I29" s="343"/>
      <c r="J29" s="180"/>
      <c r="K29" s="180"/>
      <c r="L29" s="339">
        <f>mergeValue(A29)</f>
        <v>1</v>
      </c>
      <c r="M29" s="593" t="s">
        <v>23</v>
      </c>
      <c r="N29" s="577"/>
      <c r="O29" s="857"/>
      <c r="P29" s="774"/>
      <c r="Q29" s="774"/>
      <c r="R29" s="774"/>
      <c r="S29" s="774"/>
      <c r="T29" s="774"/>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774"/>
      <c r="BD29" s="774"/>
      <c r="BE29" s="774"/>
      <c r="BF29" s="774"/>
      <c r="BG29" s="774"/>
      <c r="BH29" s="774"/>
      <c r="BI29" s="774"/>
      <c r="BJ29" s="774"/>
      <c r="BK29" s="774"/>
      <c r="BL29" s="774"/>
      <c r="BM29" s="774"/>
      <c r="BN29" s="774"/>
      <c r="BO29" s="774"/>
      <c r="BP29" s="774"/>
      <c r="BQ29" s="774"/>
      <c r="BR29" s="774"/>
      <c r="BS29" s="774"/>
      <c r="BT29" s="774"/>
      <c r="BU29" s="774"/>
      <c r="BV29" s="774"/>
      <c r="BW29" s="774"/>
      <c r="BX29" s="774"/>
      <c r="BY29" s="774"/>
      <c r="BZ29" s="774"/>
      <c r="CA29" s="774"/>
      <c r="CB29" s="774"/>
      <c r="CC29" s="774"/>
      <c r="CD29" s="774"/>
      <c r="CE29" s="774"/>
      <c r="CF29" s="774"/>
      <c r="CG29" s="775"/>
      <c r="CH29" s="606" t="s">
        <v>507</v>
      </c>
      <c r="CI29" s="298"/>
      <c r="CJ29" s="298"/>
      <c r="CK29" s="298"/>
      <c r="CL29" s="298"/>
      <c r="CM29" s="298"/>
      <c r="CN29" s="298"/>
      <c r="CO29" s="298"/>
      <c r="CP29" s="298"/>
      <c r="CQ29" s="298"/>
      <c r="CR29" s="298"/>
      <c r="CS29" s="298"/>
    </row>
    <row r="30" spans="1:97" s="35" customFormat="1" ht="371.25">
      <c r="A30" s="754"/>
      <c r="B30" s="754">
        <v>1</v>
      </c>
      <c r="C30" s="340"/>
      <c r="D30" s="340"/>
      <c r="E30" s="491"/>
      <c r="F30" s="491"/>
      <c r="G30" s="491"/>
      <c r="H30" s="491"/>
      <c r="I30" s="200"/>
      <c r="J30" s="181"/>
      <c r="L30" s="339" t="str">
        <f>mergeValue(A30) &amp;"."&amp; mergeValue(B30)</f>
        <v>1.1</v>
      </c>
      <c r="M30" s="159" t="s">
        <v>18</v>
      </c>
      <c r="N30" s="285"/>
      <c r="O30" s="857"/>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774"/>
      <c r="BG30" s="774"/>
      <c r="BH30" s="774"/>
      <c r="BI30" s="774"/>
      <c r="BJ30" s="774"/>
      <c r="BK30" s="774"/>
      <c r="BL30" s="774"/>
      <c r="BM30" s="774"/>
      <c r="BN30" s="774"/>
      <c r="BO30" s="774"/>
      <c r="BP30" s="774"/>
      <c r="BQ30" s="774"/>
      <c r="BR30" s="774"/>
      <c r="BS30" s="774"/>
      <c r="BT30" s="774"/>
      <c r="BU30" s="774"/>
      <c r="BV30" s="774"/>
      <c r="BW30" s="774"/>
      <c r="BX30" s="774"/>
      <c r="BY30" s="774"/>
      <c r="BZ30" s="774"/>
      <c r="CA30" s="774"/>
      <c r="CB30" s="774"/>
      <c r="CC30" s="774"/>
      <c r="CD30" s="774"/>
      <c r="CE30" s="774"/>
      <c r="CF30" s="774"/>
      <c r="CG30" s="775"/>
      <c r="CH30" s="286" t="s">
        <v>508</v>
      </c>
      <c r="CI30" s="298"/>
      <c r="CJ30" s="298"/>
      <c r="CK30" s="298"/>
      <c r="CL30" s="298"/>
      <c r="CM30" s="298"/>
      <c r="CN30" s="298"/>
      <c r="CO30" s="298"/>
      <c r="CP30" s="298"/>
      <c r="CQ30" s="298"/>
      <c r="CR30" s="298"/>
      <c r="CS30" s="298"/>
    </row>
    <row r="31" spans="1:97" s="35" customFormat="1" ht="409.5">
      <c r="A31" s="754"/>
      <c r="B31" s="754"/>
      <c r="C31" s="754">
        <v>1</v>
      </c>
      <c r="D31" s="340"/>
      <c r="E31" s="491"/>
      <c r="F31" s="491"/>
      <c r="G31" s="491"/>
      <c r="H31" s="491"/>
      <c r="I31" s="344"/>
      <c r="J31" s="181"/>
      <c r="K31" s="101"/>
      <c r="L31" s="339" t="str">
        <f>mergeValue(A31) &amp;"."&amp; mergeValue(B31)&amp;"."&amp; mergeValue(C31)</f>
        <v>1.1.1</v>
      </c>
      <c r="M31" s="160" t="s">
        <v>651</v>
      </c>
      <c r="N31" s="285"/>
      <c r="O31" s="857"/>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c r="BG31" s="774"/>
      <c r="BH31" s="774"/>
      <c r="BI31" s="774"/>
      <c r="BJ31" s="774"/>
      <c r="BK31" s="774"/>
      <c r="BL31" s="774"/>
      <c r="BM31" s="774"/>
      <c r="BN31" s="774"/>
      <c r="BO31" s="774"/>
      <c r="BP31" s="774"/>
      <c r="BQ31" s="774"/>
      <c r="BR31" s="774"/>
      <c r="BS31" s="774"/>
      <c r="BT31" s="774"/>
      <c r="BU31" s="774"/>
      <c r="BV31" s="774"/>
      <c r="BW31" s="774"/>
      <c r="BX31" s="774"/>
      <c r="BY31" s="774"/>
      <c r="BZ31" s="774"/>
      <c r="CA31" s="774"/>
      <c r="CB31" s="774"/>
      <c r="CC31" s="774"/>
      <c r="CD31" s="774"/>
      <c r="CE31" s="774"/>
      <c r="CF31" s="774"/>
      <c r="CG31" s="775"/>
      <c r="CH31" s="286" t="s">
        <v>652</v>
      </c>
      <c r="CI31" s="298"/>
      <c r="CJ31" s="298"/>
      <c r="CK31" s="298"/>
      <c r="CL31" s="317"/>
      <c r="CM31" s="298"/>
      <c r="CN31" s="298"/>
      <c r="CO31" s="298"/>
      <c r="CP31" s="298"/>
      <c r="CQ31" s="298"/>
      <c r="CR31" s="298"/>
      <c r="CS31" s="298"/>
    </row>
    <row r="32" spans="1:97" s="35" customFormat="1" ht="409.5">
      <c r="A32" s="754"/>
      <c r="B32" s="754"/>
      <c r="C32" s="754"/>
      <c r="D32" s="754">
        <v>1</v>
      </c>
      <c r="E32" s="491"/>
      <c r="F32" s="491"/>
      <c r="G32" s="491"/>
      <c r="H32" s="491"/>
      <c r="I32" s="755"/>
      <c r="J32" s="181"/>
      <c r="K32" s="101"/>
      <c r="L32" s="339" t="str">
        <f>mergeValue(A32) &amp;"."&amp; mergeValue(B32)&amp;"."&amp; mergeValue(C32)&amp;"."&amp; mergeValue(D32)</f>
        <v>1.1.1.1</v>
      </c>
      <c r="M32" s="161" t="s">
        <v>409</v>
      </c>
      <c r="N32" s="285"/>
      <c r="O32" s="770"/>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771"/>
      <c r="AX32" s="771"/>
      <c r="AY32" s="771"/>
      <c r="AZ32" s="771"/>
      <c r="BA32" s="771"/>
      <c r="BB32" s="771"/>
      <c r="BC32" s="771"/>
      <c r="BD32" s="771"/>
      <c r="BE32" s="771"/>
      <c r="BF32" s="771"/>
      <c r="BG32" s="771"/>
      <c r="BH32" s="771"/>
      <c r="BI32" s="771"/>
      <c r="BJ32" s="771"/>
      <c r="BK32" s="771"/>
      <c r="BL32" s="771"/>
      <c r="BM32" s="771"/>
      <c r="BN32" s="771"/>
      <c r="BO32" s="771"/>
      <c r="BP32" s="771"/>
      <c r="BQ32" s="771"/>
      <c r="BR32" s="771"/>
      <c r="BS32" s="771"/>
      <c r="BT32" s="771"/>
      <c r="BU32" s="771"/>
      <c r="BV32" s="771"/>
      <c r="BW32" s="771"/>
      <c r="BX32" s="771"/>
      <c r="BY32" s="771"/>
      <c r="BZ32" s="771"/>
      <c r="CA32" s="771"/>
      <c r="CB32" s="771"/>
      <c r="CC32" s="771"/>
      <c r="CD32" s="771"/>
      <c r="CE32" s="771"/>
      <c r="CF32" s="771"/>
      <c r="CG32" s="772"/>
      <c r="CH32" s="286" t="s">
        <v>629</v>
      </c>
      <c r="CI32" s="298"/>
      <c r="CJ32" s="298"/>
      <c r="CK32" s="298"/>
      <c r="CL32" s="317"/>
      <c r="CM32" s="298"/>
      <c r="CN32" s="298"/>
      <c r="CO32" s="298"/>
      <c r="CP32" s="298"/>
      <c r="CQ32" s="298"/>
      <c r="CR32" s="298"/>
      <c r="CS32" s="298"/>
    </row>
    <row r="33" spans="1:98" s="35" customFormat="1" ht="33.75" customHeight="1">
      <c r="A33" s="754"/>
      <c r="B33" s="754"/>
      <c r="C33" s="754"/>
      <c r="D33" s="754"/>
      <c r="E33" s="754">
        <v>1</v>
      </c>
      <c r="F33" s="491"/>
      <c r="G33" s="491"/>
      <c r="H33" s="491"/>
      <c r="I33" s="755"/>
      <c r="J33" s="755"/>
      <c r="K33" s="101"/>
      <c r="L33" s="339" t="str">
        <f>mergeValue(A33) &amp;"."&amp; mergeValue(B33)&amp;"."&amp; mergeValue(C33)&amp;"."&amp; mergeValue(D33)&amp;"."&amp; mergeValue(E33)</f>
        <v>1.1.1.1.1</v>
      </c>
      <c r="M33" s="172" t="s">
        <v>10</v>
      </c>
      <c r="N33" s="286"/>
      <c r="O33" s="756"/>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7"/>
      <c r="AZ33" s="757"/>
      <c r="BA33" s="757"/>
      <c r="BB33" s="757"/>
      <c r="BC33" s="757"/>
      <c r="BD33" s="757"/>
      <c r="BE33" s="757"/>
      <c r="BF33" s="757"/>
      <c r="BG33" s="757"/>
      <c r="BH33" s="757"/>
      <c r="BI33" s="757"/>
      <c r="BJ33" s="757"/>
      <c r="BK33" s="757"/>
      <c r="BL33" s="757"/>
      <c r="BM33" s="757"/>
      <c r="BN33" s="757"/>
      <c r="BO33" s="757"/>
      <c r="BP33" s="757"/>
      <c r="BQ33" s="757"/>
      <c r="BR33" s="757"/>
      <c r="BS33" s="757"/>
      <c r="BT33" s="757"/>
      <c r="BU33" s="757"/>
      <c r="BV33" s="757"/>
      <c r="BW33" s="757"/>
      <c r="BX33" s="757"/>
      <c r="BY33" s="757"/>
      <c r="BZ33" s="757"/>
      <c r="CA33" s="757"/>
      <c r="CB33" s="757"/>
      <c r="CC33" s="757"/>
      <c r="CD33" s="757"/>
      <c r="CE33" s="757"/>
      <c r="CF33" s="757"/>
      <c r="CG33" s="758"/>
      <c r="CH33" s="286" t="s">
        <v>509</v>
      </c>
      <c r="CI33" s="298"/>
      <c r="CJ33" s="317" t="str">
        <f>strCheckUnique(CK33:CK36)</f>
        <v/>
      </c>
      <c r="CK33" s="298"/>
      <c r="CL33" s="317"/>
      <c r="CM33" s="298"/>
      <c r="CN33" s="298"/>
      <c r="CO33" s="298"/>
      <c r="CP33" s="298"/>
      <c r="CQ33" s="298"/>
      <c r="CR33" s="298"/>
      <c r="CS33" s="298"/>
    </row>
    <row r="34" spans="1:98" s="35" customFormat="1" ht="66" customHeight="1">
      <c r="A34" s="754"/>
      <c r="B34" s="754"/>
      <c r="C34" s="754"/>
      <c r="D34" s="754"/>
      <c r="E34" s="754"/>
      <c r="F34" s="340">
        <v>1</v>
      </c>
      <c r="G34" s="340"/>
      <c r="H34" s="340"/>
      <c r="I34" s="755"/>
      <c r="J34" s="755"/>
      <c r="K34" s="344"/>
      <c r="L34" s="339" t="str">
        <f>mergeValue(A34) &amp;"."&amp; mergeValue(B34)&amp;"."&amp; mergeValue(C34)&amp;"."&amp; mergeValue(D34)&amp;"."&amp; mergeValue(E34)&amp;"."&amp; mergeValue(F34)</f>
        <v>1.1.1.1.1.1</v>
      </c>
      <c r="M34" s="333"/>
      <c r="N34" s="759"/>
      <c r="O34" s="674"/>
      <c r="P34" s="192"/>
      <c r="Q34" s="192"/>
      <c r="R34" s="760"/>
      <c r="S34" s="761" t="s">
        <v>87</v>
      </c>
      <c r="T34" s="760"/>
      <c r="U34" s="761" t="s">
        <v>87</v>
      </c>
      <c r="V34" s="674"/>
      <c r="W34" s="192"/>
      <c r="X34" s="192"/>
      <c r="Y34" s="760"/>
      <c r="Z34" s="761" t="s">
        <v>87</v>
      </c>
      <c r="AA34" s="760"/>
      <c r="AB34" s="761" t="s">
        <v>87</v>
      </c>
      <c r="AC34" s="674"/>
      <c r="AD34" s="192"/>
      <c r="AE34" s="192"/>
      <c r="AF34" s="760"/>
      <c r="AG34" s="761" t="s">
        <v>87</v>
      </c>
      <c r="AH34" s="760"/>
      <c r="AI34" s="761" t="s">
        <v>87</v>
      </c>
      <c r="AJ34" s="674"/>
      <c r="AK34" s="192"/>
      <c r="AL34" s="192"/>
      <c r="AM34" s="760"/>
      <c r="AN34" s="761" t="s">
        <v>87</v>
      </c>
      <c r="AO34" s="760"/>
      <c r="AP34" s="761" t="s">
        <v>87</v>
      </c>
      <c r="AQ34" s="674"/>
      <c r="AR34" s="192"/>
      <c r="AS34" s="192"/>
      <c r="AT34" s="760"/>
      <c r="AU34" s="761" t="s">
        <v>87</v>
      </c>
      <c r="AV34" s="760"/>
      <c r="AW34" s="761" t="s">
        <v>87</v>
      </c>
      <c r="AX34" s="674"/>
      <c r="AY34" s="192"/>
      <c r="AZ34" s="192"/>
      <c r="BA34" s="760"/>
      <c r="BB34" s="761" t="s">
        <v>87</v>
      </c>
      <c r="BC34" s="760"/>
      <c r="BD34" s="761" t="s">
        <v>87</v>
      </c>
      <c r="BE34" s="674"/>
      <c r="BF34" s="192"/>
      <c r="BG34" s="192"/>
      <c r="BH34" s="760"/>
      <c r="BI34" s="761" t="s">
        <v>87</v>
      </c>
      <c r="BJ34" s="760"/>
      <c r="BK34" s="761" t="s">
        <v>87</v>
      </c>
      <c r="BL34" s="674"/>
      <c r="BM34" s="192"/>
      <c r="BN34" s="192"/>
      <c r="BO34" s="760"/>
      <c r="BP34" s="761" t="s">
        <v>87</v>
      </c>
      <c r="BQ34" s="760"/>
      <c r="BR34" s="761" t="s">
        <v>87</v>
      </c>
      <c r="BS34" s="674"/>
      <c r="BT34" s="192"/>
      <c r="BU34" s="192"/>
      <c r="BV34" s="760"/>
      <c r="BW34" s="761" t="s">
        <v>87</v>
      </c>
      <c r="BX34" s="760"/>
      <c r="BY34" s="761" t="s">
        <v>87</v>
      </c>
      <c r="BZ34" s="674"/>
      <c r="CA34" s="192"/>
      <c r="CB34" s="192"/>
      <c r="CC34" s="760"/>
      <c r="CD34" s="761" t="s">
        <v>87</v>
      </c>
      <c r="CE34" s="760"/>
      <c r="CF34" s="761" t="s">
        <v>88</v>
      </c>
      <c r="CG34" s="282"/>
      <c r="CH34" s="763" t="s">
        <v>510</v>
      </c>
      <c r="CI34" s="298" t="str">
        <f>strCheckDate(O35:CG35)</f>
        <v/>
      </c>
      <c r="CJ34" s="298"/>
      <c r="CK34" s="317" t="str">
        <f>IF(M34="","",M34 )</f>
        <v/>
      </c>
      <c r="CL34" s="317"/>
      <c r="CM34" s="317"/>
      <c r="CN34" s="317"/>
      <c r="CO34" s="298"/>
      <c r="CP34" s="298"/>
      <c r="CQ34" s="298"/>
      <c r="CR34" s="298"/>
      <c r="CS34" s="298"/>
    </row>
    <row r="35" spans="1:98" s="35" customFormat="1" ht="14.25" hidden="1" customHeight="1">
      <c r="A35" s="754"/>
      <c r="B35" s="754"/>
      <c r="C35" s="754"/>
      <c r="D35" s="754"/>
      <c r="E35" s="754"/>
      <c r="F35" s="340"/>
      <c r="G35" s="340"/>
      <c r="H35" s="340"/>
      <c r="I35" s="755"/>
      <c r="J35" s="755"/>
      <c r="K35" s="344"/>
      <c r="L35" s="171"/>
      <c r="M35" s="205"/>
      <c r="N35" s="759"/>
      <c r="O35" s="299"/>
      <c r="P35" s="296"/>
      <c r="Q35" s="297" t="str">
        <f>R34 &amp; "-" &amp; T34</f>
        <v>-</v>
      </c>
      <c r="R35" s="760"/>
      <c r="S35" s="761"/>
      <c r="T35" s="762"/>
      <c r="U35" s="761"/>
      <c r="V35" s="299"/>
      <c r="W35" s="296"/>
      <c r="X35" s="297" t="str">
        <f>Y34 &amp; "-" &amp; AA34</f>
        <v>-</v>
      </c>
      <c r="Y35" s="760"/>
      <c r="Z35" s="761"/>
      <c r="AA35" s="762"/>
      <c r="AB35" s="761"/>
      <c r="AC35" s="299"/>
      <c r="AD35" s="296"/>
      <c r="AE35" s="297" t="str">
        <f>AF34 &amp; "-" &amp; AH34</f>
        <v>-</v>
      </c>
      <c r="AF35" s="760"/>
      <c r="AG35" s="761"/>
      <c r="AH35" s="762"/>
      <c r="AI35" s="761"/>
      <c r="AJ35" s="299"/>
      <c r="AK35" s="296"/>
      <c r="AL35" s="297" t="str">
        <f>AM34 &amp; "-" &amp; AO34</f>
        <v>-</v>
      </c>
      <c r="AM35" s="760"/>
      <c r="AN35" s="761"/>
      <c r="AO35" s="762"/>
      <c r="AP35" s="761"/>
      <c r="AQ35" s="299"/>
      <c r="AR35" s="296"/>
      <c r="AS35" s="297" t="str">
        <f>AT34 &amp; "-" &amp; AV34</f>
        <v>-</v>
      </c>
      <c r="AT35" s="760"/>
      <c r="AU35" s="761"/>
      <c r="AV35" s="762"/>
      <c r="AW35" s="761"/>
      <c r="AX35" s="299"/>
      <c r="AY35" s="296"/>
      <c r="AZ35" s="297" t="str">
        <f>BA34 &amp; "-" &amp; BC34</f>
        <v>-</v>
      </c>
      <c r="BA35" s="760"/>
      <c r="BB35" s="761"/>
      <c r="BC35" s="762"/>
      <c r="BD35" s="761"/>
      <c r="BE35" s="299"/>
      <c r="BF35" s="296"/>
      <c r="BG35" s="297" t="str">
        <f>BH34 &amp; "-" &amp; BJ34</f>
        <v>-</v>
      </c>
      <c r="BH35" s="760"/>
      <c r="BI35" s="761"/>
      <c r="BJ35" s="762"/>
      <c r="BK35" s="761"/>
      <c r="BL35" s="299"/>
      <c r="BM35" s="296"/>
      <c r="BN35" s="297" t="str">
        <f>BO34 &amp; "-" &amp; BQ34</f>
        <v>-</v>
      </c>
      <c r="BO35" s="760"/>
      <c r="BP35" s="761"/>
      <c r="BQ35" s="762"/>
      <c r="BR35" s="761"/>
      <c r="BS35" s="299"/>
      <c r="BT35" s="296"/>
      <c r="BU35" s="297" t="str">
        <f>BV34 &amp; "-" &amp; BX34</f>
        <v>-</v>
      </c>
      <c r="BV35" s="760"/>
      <c r="BW35" s="761"/>
      <c r="BX35" s="762"/>
      <c r="BY35" s="761"/>
      <c r="BZ35" s="299"/>
      <c r="CA35" s="296"/>
      <c r="CB35" s="297" t="str">
        <f>CC34 &amp; "-" &amp; CE34</f>
        <v>-</v>
      </c>
      <c r="CC35" s="760"/>
      <c r="CD35" s="761"/>
      <c r="CE35" s="762"/>
      <c r="CF35" s="761"/>
      <c r="CG35" s="282"/>
      <c r="CH35" s="764"/>
      <c r="CI35" s="298"/>
      <c r="CJ35" s="298"/>
      <c r="CK35" s="298"/>
      <c r="CL35" s="317"/>
      <c r="CM35" s="298"/>
      <c r="CN35" s="298"/>
      <c r="CO35" s="298"/>
      <c r="CP35" s="298"/>
      <c r="CQ35" s="298"/>
      <c r="CR35" s="298"/>
      <c r="CS35" s="298"/>
    </row>
    <row r="36" spans="1:98" ht="15" customHeight="1">
      <c r="A36" s="754"/>
      <c r="B36" s="754"/>
      <c r="C36" s="754"/>
      <c r="D36" s="754"/>
      <c r="E36" s="754"/>
      <c r="F36" s="340"/>
      <c r="G36" s="340"/>
      <c r="H36" s="340"/>
      <c r="I36" s="755"/>
      <c r="J36" s="755"/>
      <c r="K36" s="201"/>
      <c r="L36" s="112"/>
      <c r="M36" s="175" t="s">
        <v>410</v>
      </c>
      <c r="N36" s="197"/>
      <c r="O36" s="157"/>
      <c r="P36" s="157"/>
      <c r="Q36" s="157"/>
      <c r="R36" s="262"/>
      <c r="S36" s="198"/>
      <c r="T36" s="198"/>
      <c r="U36" s="198"/>
      <c r="V36" s="157"/>
      <c r="W36" s="157"/>
      <c r="X36" s="157"/>
      <c r="Y36" s="262"/>
      <c r="Z36" s="198"/>
      <c r="AA36" s="198"/>
      <c r="AB36" s="198"/>
      <c r="AC36" s="157"/>
      <c r="AD36" s="157"/>
      <c r="AE36" s="157"/>
      <c r="AF36" s="262"/>
      <c r="AG36" s="198"/>
      <c r="AH36" s="198"/>
      <c r="AI36" s="198"/>
      <c r="AJ36" s="157"/>
      <c r="AK36" s="157"/>
      <c r="AL36" s="157"/>
      <c r="AM36" s="262"/>
      <c r="AN36" s="198"/>
      <c r="AO36" s="198"/>
      <c r="AP36" s="198"/>
      <c r="AQ36" s="157"/>
      <c r="AR36" s="157"/>
      <c r="AS36" s="157"/>
      <c r="AT36" s="262"/>
      <c r="AU36" s="198"/>
      <c r="AV36" s="198"/>
      <c r="AW36" s="198"/>
      <c r="AX36" s="157"/>
      <c r="AY36" s="157"/>
      <c r="AZ36" s="157"/>
      <c r="BA36" s="262"/>
      <c r="BB36" s="198"/>
      <c r="BC36" s="198"/>
      <c r="BD36" s="198"/>
      <c r="BE36" s="157"/>
      <c r="BF36" s="157"/>
      <c r="BG36" s="157"/>
      <c r="BH36" s="262"/>
      <c r="BI36" s="198"/>
      <c r="BJ36" s="198"/>
      <c r="BK36" s="198"/>
      <c r="BL36" s="157"/>
      <c r="BM36" s="157"/>
      <c r="BN36" s="157"/>
      <c r="BO36" s="262"/>
      <c r="BP36" s="198"/>
      <c r="BQ36" s="198"/>
      <c r="BR36" s="198"/>
      <c r="BS36" s="157"/>
      <c r="BT36" s="157"/>
      <c r="BU36" s="157"/>
      <c r="BV36" s="262"/>
      <c r="BW36" s="198"/>
      <c r="BX36" s="198"/>
      <c r="BY36" s="198"/>
      <c r="BZ36" s="157"/>
      <c r="CA36" s="157"/>
      <c r="CB36" s="157"/>
      <c r="CC36" s="262"/>
      <c r="CD36" s="198"/>
      <c r="CE36" s="198"/>
      <c r="CF36" s="198"/>
      <c r="CG36" s="186"/>
      <c r="CH36" s="765"/>
      <c r="CI36" s="307"/>
      <c r="CJ36" s="307"/>
      <c r="CK36" s="307"/>
      <c r="CL36" s="317"/>
      <c r="CM36" s="307"/>
      <c r="CN36" s="298"/>
      <c r="CO36" s="298"/>
      <c r="CP36" s="298"/>
      <c r="CQ36" s="298"/>
      <c r="CR36" s="298"/>
      <c r="CS36" s="298"/>
      <c r="CT36" s="35"/>
    </row>
    <row r="37" spans="1:98" ht="15" customHeight="1">
      <c r="A37" s="754"/>
      <c r="B37" s="754"/>
      <c r="C37" s="754"/>
      <c r="D37" s="754"/>
      <c r="E37" s="340"/>
      <c r="F37" s="491"/>
      <c r="G37" s="491"/>
      <c r="H37" s="491"/>
      <c r="I37" s="755"/>
      <c r="J37" s="85"/>
      <c r="K37" s="201"/>
      <c r="L37" s="112"/>
      <c r="M37" s="164" t="s">
        <v>13</v>
      </c>
      <c r="N37" s="197"/>
      <c r="O37" s="157"/>
      <c r="P37" s="157"/>
      <c r="Q37" s="157"/>
      <c r="R37" s="262"/>
      <c r="S37" s="198"/>
      <c r="T37" s="198"/>
      <c r="U37" s="197"/>
      <c r="V37" s="157"/>
      <c r="W37" s="157"/>
      <c r="X37" s="157"/>
      <c r="Y37" s="262"/>
      <c r="Z37" s="198"/>
      <c r="AA37" s="198"/>
      <c r="AB37" s="197"/>
      <c r="AC37" s="157"/>
      <c r="AD37" s="157"/>
      <c r="AE37" s="157"/>
      <c r="AF37" s="262"/>
      <c r="AG37" s="198"/>
      <c r="AH37" s="198"/>
      <c r="AI37" s="197"/>
      <c r="AJ37" s="157"/>
      <c r="AK37" s="157"/>
      <c r="AL37" s="157"/>
      <c r="AM37" s="262"/>
      <c r="AN37" s="198"/>
      <c r="AO37" s="198"/>
      <c r="AP37" s="197"/>
      <c r="AQ37" s="157"/>
      <c r="AR37" s="157"/>
      <c r="AS37" s="157"/>
      <c r="AT37" s="262"/>
      <c r="AU37" s="198"/>
      <c r="AV37" s="198"/>
      <c r="AW37" s="197"/>
      <c r="AX37" s="157"/>
      <c r="AY37" s="157"/>
      <c r="AZ37" s="157"/>
      <c r="BA37" s="262"/>
      <c r="BB37" s="198"/>
      <c r="BC37" s="198"/>
      <c r="BD37" s="197"/>
      <c r="BE37" s="157"/>
      <c r="BF37" s="157"/>
      <c r="BG37" s="157"/>
      <c r="BH37" s="262"/>
      <c r="BI37" s="198"/>
      <c r="BJ37" s="198"/>
      <c r="BK37" s="197"/>
      <c r="BL37" s="157"/>
      <c r="BM37" s="157"/>
      <c r="BN37" s="157"/>
      <c r="BO37" s="262"/>
      <c r="BP37" s="198"/>
      <c r="BQ37" s="198"/>
      <c r="BR37" s="197"/>
      <c r="BS37" s="157"/>
      <c r="BT37" s="157"/>
      <c r="BU37" s="157"/>
      <c r="BV37" s="262"/>
      <c r="BW37" s="198"/>
      <c r="BX37" s="198"/>
      <c r="BY37" s="197"/>
      <c r="BZ37" s="157"/>
      <c r="CA37" s="157"/>
      <c r="CB37" s="157"/>
      <c r="CC37" s="262"/>
      <c r="CD37" s="198"/>
      <c r="CE37" s="198"/>
      <c r="CF37" s="197"/>
      <c r="CG37" s="198"/>
      <c r="CH37" s="186"/>
      <c r="CI37" s="307"/>
      <c r="CJ37" s="307"/>
      <c r="CK37" s="307"/>
      <c r="CL37" s="307"/>
      <c r="CM37" s="307"/>
      <c r="CN37" s="307"/>
      <c r="CO37" s="307"/>
      <c r="CP37" s="307"/>
      <c r="CQ37" s="307"/>
      <c r="CR37" s="307"/>
      <c r="CS37" s="307"/>
    </row>
    <row r="38" spans="1:98" ht="15" customHeight="1">
      <c r="A38" s="754"/>
      <c r="B38" s="754"/>
      <c r="C38" s="754"/>
      <c r="D38" s="340"/>
      <c r="E38" s="345"/>
      <c r="F38" s="491"/>
      <c r="G38" s="491"/>
      <c r="H38" s="491"/>
      <c r="I38" s="201"/>
      <c r="J38" s="85"/>
      <c r="K38" s="180"/>
      <c r="L38" s="112"/>
      <c r="M38" s="163" t="s">
        <v>411</v>
      </c>
      <c r="N38" s="197"/>
      <c r="O38" s="157"/>
      <c r="P38" s="157"/>
      <c r="Q38" s="157"/>
      <c r="R38" s="262"/>
      <c r="S38" s="198"/>
      <c r="T38" s="198"/>
      <c r="U38" s="197"/>
      <c r="V38" s="157"/>
      <c r="W38" s="157"/>
      <c r="X38" s="157"/>
      <c r="Y38" s="262"/>
      <c r="Z38" s="198"/>
      <c r="AA38" s="198"/>
      <c r="AB38" s="197"/>
      <c r="AC38" s="157"/>
      <c r="AD38" s="157"/>
      <c r="AE38" s="157"/>
      <c r="AF38" s="262"/>
      <c r="AG38" s="198"/>
      <c r="AH38" s="198"/>
      <c r="AI38" s="197"/>
      <c r="AJ38" s="157"/>
      <c r="AK38" s="157"/>
      <c r="AL38" s="157"/>
      <c r="AM38" s="262"/>
      <c r="AN38" s="198"/>
      <c r="AO38" s="198"/>
      <c r="AP38" s="197"/>
      <c r="AQ38" s="157"/>
      <c r="AR38" s="157"/>
      <c r="AS38" s="157"/>
      <c r="AT38" s="262"/>
      <c r="AU38" s="198"/>
      <c r="AV38" s="198"/>
      <c r="AW38" s="197"/>
      <c r="AX38" s="157"/>
      <c r="AY38" s="157"/>
      <c r="AZ38" s="157"/>
      <c r="BA38" s="262"/>
      <c r="BB38" s="198"/>
      <c r="BC38" s="198"/>
      <c r="BD38" s="197"/>
      <c r="BE38" s="157"/>
      <c r="BF38" s="157"/>
      <c r="BG38" s="157"/>
      <c r="BH38" s="262"/>
      <c r="BI38" s="198"/>
      <c r="BJ38" s="198"/>
      <c r="BK38" s="197"/>
      <c r="BL38" s="157"/>
      <c r="BM38" s="157"/>
      <c r="BN38" s="157"/>
      <c r="BO38" s="262"/>
      <c r="BP38" s="198"/>
      <c r="BQ38" s="198"/>
      <c r="BR38" s="197"/>
      <c r="BS38" s="157"/>
      <c r="BT38" s="157"/>
      <c r="BU38" s="157"/>
      <c r="BV38" s="262"/>
      <c r="BW38" s="198"/>
      <c r="BX38" s="198"/>
      <c r="BY38" s="197"/>
      <c r="BZ38" s="157"/>
      <c r="CA38" s="157"/>
      <c r="CB38" s="157"/>
      <c r="CC38" s="262"/>
      <c r="CD38" s="198"/>
      <c r="CE38" s="198"/>
      <c r="CF38" s="197"/>
      <c r="CG38" s="198"/>
      <c r="CH38" s="186"/>
      <c r="CI38" s="307"/>
      <c r="CJ38" s="307"/>
      <c r="CK38" s="307"/>
      <c r="CL38" s="307"/>
      <c r="CM38" s="307"/>
      <c r="CN38" s="307"/>
      <c r="CO38" s="307"/>
      <c r="CP38" s="307"/>
      <c r="CQ38" s="307"/>
      <c r="CR38" s="307"/>
      <c r="CS38" s="307"/>
    </row>
    <row r="39" spans="1:98" ht="15" customHeight="1">
      <c r="A39" s="754"/>
      <c r="B39" s="754"/>
      <c r="C39" s="340"/>
      <c r="D39" s="340"/>
      <c r="E39" s="345"/>
      <c r="F39" s="491"/>
      <c r="G39" s="491"/>
      <c r="H39" s="491"/>
      <c r="I39" s="201"/>
      <c r="J39" s="85"/>
      <c r="K39" s="180"/>
      <c r="L39" s="112"/>
      <c r="M39" s="162" t="s">
        <v>659</v>
      </c>
      <c r="N39" s="198"/>
      <c r="O39" s="162"/>
      <c r="P39" s="162"/>
      <c r="Q39" s="162"/>
      <c r="R39" s="262"/>
      <c r="S39" s="198"/>
      <c r="T39" s="198"/>
      <c r="U39" s="197"/>
      <c r="V39" s="162"/>
      <c r="W39" s="162"/>
      <c r="X39" s="162"/>
      <c r="Y39" s="262"/>
      <c r="Z39" s="198"/>
      <c r="AA39" s="198"/>
      <c r="AB39" s="197"/>
      <c r="AC39" s="162"/>
      <c r="AD39" s="162"/>
      <c r="AE39" s="162"/>
      <c r="AF39" s="262"/>
      <c r="AG39" s="198"/>
      <c r="AH39" s="198"/>
      <c r="AI39" s="197"/>
      <c r="AJ39" s="162"/>
      <c r="AK39" s="162"/>
      <c r="AL39" s="162"/>
      <c r="AM39" s="262"/>
      <c r="AN39" s="198"/>
      <c r="AO39" s="198"/>
      <c r="AP39" s="197"/>
      <c r="AQ39" s="162"/>
      <c r="AR39" s="162"/>
      <c r="AS39" s="162"/>
      <c r="AT39" s="262"/>
      <c r="AU39" s="198"/>
      <c r="AV39" s="198"/>
      <c r="AW39" s="197"/>
      <c r="AX39" s="162"/>
      <c r="AY39" s="162"/>
      <c r="AZ39" s="162"/>
      <c r="BA39" s="262"/>
      <c r="BB39" s="198"/>
      <c r="BC39" s="198"/>
      <c r="BD39" s="197"/>
      <c r="BE39" s="162"/>
      <c r="BF39" s="162"/>
      <c r="BG39" s="162"/>
      <c r="BH39" s="262"/>
      <c r="BI39" s="198"/>
      <c r="BJ39" s="198"/>
      <c r="BK39" s="197"/>
      <c r="BL39" s="162"/>
      <c r="BM39" s="162"/>
      <c r="BN39" s="162"/>
      <c r="BO39" s="262"/>
      <c r="BP39" s="198"/>
      <c r="BQ39" s="198"/>
      <c r="BR39" s="197"/>
      <c r="BS39" s="162"/>
      <c r="BT39" s="162"/>
      <c r="BU39" s="162"/>
      <c r="BV39" s="262"/>
      <c r="BW39" s="198"/>
      <c r="BX39" s="198"/>
      <c r="BY39" s="197"/>
      <c r="BZ39" s="162"/>
      <c r="CA39" s="162"/>
      <c r="CB39" s="162"/>
      <c r="CC39" s="262"/>
      <c r="CD39" s="198"/>
      <c r="CE39" s="198"/>
      <c r="CF39" s="197"/>
      <c r="CG39" s="198"/>
      <c r="CH39" s="186"/>
      <c r="CI39" s="307"/>
      <c r="CJ39" s="307"/>
      <c r="CK39" s="307"/>
      <c r="CL39" s="307"/>
      <c r="CM39" s="307"/>
      <c r="CN39" s="307"/>
      <c r="CO39" s="307"/>
      <c r="CP39" s="307"/>
      <c r="CQ39" s="307"/>
      <c r="CR39" s="307"/>
      <c r="CS39" s="307"/>
    </row>
    <row r="40" spans="1:98" ht="15" customHeight="1">
      <c r="A40" s="754"/>
      <c r="B40" s="340"/>
      <c r="C40" s="345"/>
      <c r="D40" s="345"/>
      <c r="E40" s="345"/>
      <c r="F40" s="491"/>
      <c r="G40" s="491"/>
      <c r="H40" s="491"/>
      <c r="I40" s="201"/>
      <c r="J40" s="85"/>
      <c r="K40" s="180"/>
      <c r="L40" s="112"/>
      <c r="M40" s="177" t="s">
        <v>21</v>
      </c>
      <c r="N40" s="198"/>
      <c r="O40" s="162"/>
      <c r="P40" s="162"/>
      <c r="Q40" s="162"/>
      <c r="R40" s="262"/>
      <c r="S40" s="198"/>
      <c r="T40" s="198"/>
      <c r="U40" s="197"/>
      <c r="V40" s="162"/>
      <c r="W40" s="162"/>
      <c r="X40" s="162"/>
      <c r="Y40" s="262"/>
      <c r="Z40" s="198"/>
      <c r="AA40" s="198"/>
      <c r="AB40" s="197"/>
      <c r="AC40" s="162"/>
      <c r="AD40" s="162"/>
      <c r="AE40" s="162"/>
      <c r="AF40" s="262"/>
      <c r="AG40" s="198"/>
      <c r="AH40" s="198"/>
      <c r="AI40" s="197"/>
      <c r="AJ40" s="162"/>
      <c r="AK40" s="162"/>
      <c r="AL40" s="162"/>
      <c r="AM40" s="262"/>
      <c r="AN40" s="198"/>
      <c r="AO40" s="198"/>
      <c r="AP40" s="197"/>
      <c r="AQ40" s="162"/>
      <c r="AR40" s="162"/>
      <c r="AS40" s="162"/>
      <c r="AT40" s="262"/>
      <c r="AU40" s="198"/>
      <c r="AV40" s="198"/>
      <c r="AW40" s="197"/>
      <c r="AX40" s="162"/>
      <c r="AY40" s="162"/>
      <c r="AZ40" s="162"/>
      <c r="BA40" s="262"/>
      <c r="BB40" s="198"/>
      <c r="BC40" s="198"/>
      <c r="BD40" s="197"/>
      <c r="BE40" s="162"/>
      <c r="BF40" s="162"/>
      <c r="BG40" s="162"/>
      <c r="BH40" s="262"/>
      <c r="BI40" s="198"/>
      <c r="BJ40" s="198"/>
      <c r="BK40" s="197"/>
      <c r="BL40" s="162"/>
      <c r="BM40" s="162"/>
      <c r="BN40" s="162"/>
      <c r="BO40" s="262"/>
      <c r="BP40" s="198"/>
      <c r="BQ40" s="198"/>
      <c r="BR40" s="197"/>
      <c r="BS40" s="162"/>
      <c r="BT40" s="162"/>
      <c r="BU40" s="162"/>
      <c r="BV40" s="262"/>
      <c r="BW40" s="198"/>
      <c r="BX40" s="198"/>
      <c r="BY40" s="197"/>
      <c r="BZ40" s="162"/>
      <c r="CA40" s="162"/>
      <c r="CB40" s="162"/>
      <c r="CC40" s="262"/>
      <c r="CD40" s="198"/>
      <c r="CE40" s="198"/>
      <c r="CF40" s="197"/>
      <c r="CG40" s="198"/>
      <c r="CH40" s="186"/>
      <c r="CI40" s="307"/>
      <c r="CJ40" s="307"/>
      <c r="CK40" s="307"/>
      <c r="CL40" s="307"/>
      <c r="CM40" s="307"/>
      <c r="CN40" s="307"/>
      <c r="CO40" s="307"/>
      <c r="CP40" s="307"/>
      <c r="CQ40" s="307"/>
      <c r="CR40" s="307"/>
      <c r="CS40" s="307"/>
    </row>
    <row r="41" spans="1:98" ht="15" customHeight="1">
      <c r="A41" s="340"/>
      <c r="B41" s="346"/>
      <c r="C41" s="346"/>
      <c r="D41" s="346"/>
      <c r="E41" s="347"/>
      <c r="F41" s="346"/>
      <c r="G41" s="491"/>
      <c r="H41" s="491"/>
      <c r="I41" s="200"/>
      <c r="J41" s="85"/>
      <c r="K41" s="344"/>
      <c r="L41" s="112"/>
      <c r="M41" s="210" t="s">
        <v>312</v>
      </c>
      <c r="N41" s="198"/>
      <c r="O41" s="162"/>
      <c r="P41" s="162"/>
      <c r="Q41" s="162"/>
      <c r="R41" s="262"/>
      <c r="S41" s="198"/>
      <c r="T41" s="198"/>
      <c r="U41" s="197"/>
      <c r="V41" s="162"/>
      <c r="W41" s="162"/>
      <c r="X41" s="162"/>
      <c r="Y41" s="262"/>
      <c r="Z41" s="198"/>
      <c r="AA41" s="198"/>
      <c r="AB41" s="197"/>
      <c r="AC41" s="162"/>
      <c r="AD41" s="162"/>
      <c r="AE41" s="162"/>
      <c r="AF41" s="262"/>
      <c r="AG41" s="198"/>
      <c r="AH41" s="198"/>
      <c r="AI41" s="197"/>
      <c r="AJ41" s="162"/>
      <c r="AK41" s="162"/>
      <c r="AL41" s="162"/>
      <c r="AM41" s="262"/>
      <c r="AN41" s="198"/>
      <c r="AO41" s="198"/>
      <c r="AP41" s="197"/>
      <c r="AQ41" s="162"/>
      <c r="AR41" s="162"/>
      <c r="AS41" s="162"/>
      <c r="AT41" s="262"/>
      <c r="AU41" s="198"/>
      <c r="AV41" s="198"/>
      <c r="AW41" s="197"/>
      <c r="AX41" s="162"/>
      <c r="AY41" s="162"/>
      <c r="AZ41" s="162"/>
      <c r="BA41" s="262"/>
      <c r="BB41" s="198"/>
      <c r="BC41" s="198"/>
      <c r="BD41" s="197"/>
      <c r="BE41" s="162"/>
      <c r="BF41" s="162"/>
      <c r="BG41" s="162"/>
      <c r="BH41" s="262"/>
      <c r="BI41" s="198"/>
      <c r="BJ41" s="198"/>
      <c r="BK41" s="197"/>
      <c r="BL41" s="162"/>
      <c r="BM41" s="162"/>
      <c r="BN41" s="162"/>
      <c r="BO41" s="262"/>
      <c r="BP41" s="198"/>
      <c r="BQ41" s="198"/>
      <c r="BR41" s="197"/>
      <c r="BS41" s="162"/>
      <c r="BT41" s="162"/>
      <c r="BU41" s="162"/>
      <c r="BV41" s="262"/>
      <c r="BW41" s="198"/>
      <c r="BX41" s="198"/>
      <c r="BY41" s="197"/>
      <c r="BZ41" s="162"/>
      <c r="CA41" s="162"/>
      <c r="CB41" s="162"/>
      <c r="CC41" s="262"/>
      <c r="CD41" s="198"/>
      <c r="CE41" s="198"/>
      <c r="CF41" s="197"/>
      <c r="CG41" s="198"/>
      <c r="CH41" s="186"/>
      <c r="CI41" s="307"/>
      <c r="CJ41" s="307"/>
      <c r="CK41" s="307"/>
      <c r="CL41" s="307"/>
      <c r="CM41" s="307"/>
      <c r="CN41" s="307"/>
      <c r="CO41" s="307"/>
      <c r="CP41" s="307"/>
      <c r="CQ41" s="307"/>
      <c r="CR41" s="307"/>
      <c r="CS41" s="307"/>
    </row>
    <row r="42" spans="1:98" ht="18.75" customHeight="1">
      <c r="X42" s="307"/>
      <c r="Y42" s="307"/>
      <c r="Z42" s="307"/>
      <c r="AA42" s="307"/>
      <c r="AB42" s="307"/>
      <c r="AC42" s="307"/>
      <c r="AD42" s="307"/>
      <c r="AE42" s="307"/>
      <c r="AF42" s="307"/>
      <c r="AG42" s="307"/>
      <c r="AH42" s="307"/>
      <c r="AI42" s="307"/>
      <c r="AJ42" s="307"/>
    </row>
    <row r="43" spans="1:98" s="34" customFormat="1" ht="17.100000000000001" customHeight="1">
      <c r="A43" s="34" t="s">
        <v>15</v>
      </c>
      <c r="C43" s="34" t="s">
        <v>52</v>
      </c>
      <c r="U43" s="183"/>
      <c r="X43" s="323"/>
      <c r="Y43" s="323"/>
      <c r="Z43" s="323"/>
      <c r="AA43" s="323"/>
      <c r="AB43" s="323"/>
      <c r="AC43" s="323"/>
      <c r="AD43" s="323"/>
      <c r="AE43" s="323"/>
      <c r="AF43" s="323"/>
      <c r="AG43" s="323"/>
      <c r="AH43" s="323"/>
      <c r="AI43" s="323"/>
      <c r="AJ43" s="323"/>
    </row>
    <row r="44" spans="1:98" ht="17.100000000000001" customHeight="1">
      <c r="L44" s="127"/>
      <c r="M44" s="127"/>
      <c r="N44" s="127"/>
      <c r="O44" s="127"/>
      <c r="P44" s="127"/>
      <c r="Q44" s="127"/>
      <c r="R44" s="127"/>
      <c r="S44" s="127"/>
      <c r="T44" s="127"/>
      <c r="U44" s="127"/>
      <c r="V44" s="127"/>
      <c r="W44" s="127"/>
      <c r="X44" s="307"/>
      <c r="Y44" s="307"/>
      <c r="Z44" s="307"/>
      <c r="AA44" s="307"/>
      <c r="AB44" s="307"/>
      <c r="AC44" s="307"/>
      <c r="AD44" s="307"/>
      <c r="AE44" s="307"/>
      <c r="AF44" s="307"/>
      <c r="AG44" s="307"/>
      <c r="AH44" s="307"/>
      <c r="AI44" s="307"/>
      <c r="AJ44" s="307"/>
    </row>
    <row r="45" spans="1:98" s="35" customFormat="1" ht="22.5">
      <c r="A45" s="754">
        <v>1</v>
      </c>
      <c r="B45" s="340"/>
      <c r="C45" s="340"/>
      <c r="D45" s="340"/>
      <c r="E45" s="341"/>
      <c r="F45" s="491"/>
      <c r="G45" s="491"/>
      <c r="H45" s="491"/>
      <c r="I45" s="343"/>
      <c r="J45" s="180"/>
      <c r="K45" s="180"/>
      <c r="L45" s="339">
        <f>mergeValue(A45)</f>
        <v>1</v>
      </c>
      <c r="M45" s="593" t="s">
        <v>23</v>
      </c>
      <c r="N45" s="577"/>
      <c r="O45" s="773"/>
      <c r="P45" s="774"/>
      <c r="Q45" s="774"/>
      <c r="R45" s="774"/>
      <c r="S45" s="774"/>
      <c r="T45" s="774"/>
      <c r="U45" s="774"/>
      <c r="V45" s="775"/>
      <c r="W45" s="606" t="s">
        <v>507</v>
      </c>
      <c r="X45" s="298"/>
      <c r="Y45" s="298"/>
      <c r="Z45" s="298"/>
      <c r="AA45" s="298"/>
      <c r="AB45" s="298"/>
      <c r="AC45" s="298"/>
      <c r="AD45" s="298"/>
      <c r="AE45" s="298"/>
      <c r="AF45" s="298"/>
      <c r="AG45" s="298"/>
      <c r="AH45" s="298"/>
    </row>
    <row r="46" spans="1:98" s="35" customFormat="1" ht="22.5">
      <c r="A46" s="754"/>
      <c r="B46" s="754">
        <v>1</v>
      </c>
      <c r="C46" s="340"/>
      <c r="D46" s="340"/>
      <c r="E46" s="491"/>
      <c r="F46" s="491"/>
      <c r="G46" s="491"/>
      <c r="H46" s="491"/>
      <c r="I46" s="200"/>
      <c r="J46" s="181"/>
      <c r="L46" s="339" t="str">
        <f>mergeValue(A46) &amp;"."&amp; mergeValue(B46)</f>
        <v>1.1</v>
      </c>
      <c r="M46" s="159" t="s">
        <v>18</v>
      </c>
      <c r="N46" s="285"/>
      <c r="O46" s="773"/>
      <c r="P46" s="774"/>
      <c r="Q46" s="774"/>
      <c r="R46" s="774"/>
      <c r="S46" s="774"/>
      <c r="T46" s="774"/>
      <c r="U46" s="774"/>
      <c r="V46" s="775"/>
      <c r="W46" s="286" t="s">
        <v>508</v>
      </c>
      <c r="X46" s="298"/>
      <c r="Y46" s="298"/>
      <c r="Z46" s="298"/>
      <c r="AA46" s="298"/>
      <c r="AB46" s="298"/>
      <c r="AC46" s="298"/>
      <c r="AD46" s="298"/>
      <c r="AE46" s="298"/>
      <c r="AF46" s="298"/>
      <c r="AG46" s="298"/>
      <c r="AH46" s="298"/>
    </row>
    <row r="47" spans="1:98" s="35" customFormat="1" ht="45">
      <c r="A47" s="754"/>
      <c r="B47" s="754"/>
      <c r="C47" s="754">
        <v>1</v>
      </c>
      <c r="D47" s="340"/>
      <c r="E47" s="491"/>
      <c r="F47" s="491"/>
      <c r="G47" s="491"/>
      <c r="H47" s="491"/>
      <c r="I47" s="344"/>
      <c r="J47" s="181"/>
      <c r="K47" s="101"/>
      <c r="L47" s="339" t="str">
        <f>mergeValue(A47) &amp;"."&amp; mergeValue(B47)&amp;"."&amp; mergeValue(C47)</f>
        <v>1.1.1</v>
      </c>
      <c r="M47" s="160" t="s">
        <v>651</v>
      </c>
      <c r="N47" s="285"/>
      <c r="O47" s="773"/>
      <c r="P47" s="774"/>
      <c r="Q47" s="774"/>
      <c r="R47" s="774"/>
      <c r="S47" s="774"/>
      <c r="T47" s="774"/>
      <c r="U47" s="774"/>
      <c r="V47" s="775"/>
      <c r="W47" s="286" t="s">
        <v>652</v>
      </c>
      <c r="X47" s="298"/>
      <c r="Y47" s="298"/>
      <c r="Z47" s="298"/>
      <c r="AA47" s="317"/>
      <c r="AB47" s="298"/>
      <c r="AC47" s="298"/>
      <c r="AD47" s="298"/>
      <c r="AE47" s="298"/>
      <c r="AF47" s="298"/>
      <c r="AG47" s="298"/>
      <c r="AH47" s="298"/>
    </row>
    <row r="48" spans="1:98" s="35" customFormat="1" ht="33.75">
      <c r="A48" s="754"/>
      <c r="B48" s="754"/>
      <c r="C48" s="754"/>
      <c r="D48" s="754">
        <v>1</v>
      </c>
      <c r="E48" s="491"/>
      <c r="F48" s="491"/>
      <c r="G48" s="491"/>
      <c r="H48" s="491"/>
      <c r="I48" s="755"/>
      <c r="J48" s="181"/>
      <c r="K48" s="101"/>
      <c r="L48" s="339" t="str">
        <f>mergeValue(A48) &amp;"."&amp; mergeValue(B48)&amp;"."&amp; mergeValue(C48)&amp;"."&amp; mergeValue(D48)</f>
        <v>1.1.1.1</v>
      </c>
      <c r="M48" s="161" t="s">
        <v>409</v>
      </c>
      <c r="N48" s="285"/>
      <c r="O48" s="770"/>
      <c r="P48" s="771"/>
      <c r="Q48" s="771"/>
      <c r="R48" s="771"/>
      <c r="S48" s="771"/>
      <c r="T48" s="771"/>
      <c r="U48" s="771"/>
      <c r="V48" s="772"/>
      <c r="W48" s="286" t="s">
        <v>629</v>
      </c>
      <c r="X48" s="298"/>
      <c r="Y48" s="298"/>
      <c r="Z48" s="298"/>
      <c r="AA48" s="317"/>
      <c r="AB48" s="298"/>
      <c r="AC48" s="298"/>
      <c r="AD48" s="298"/>
      <c r="AE48" s="298"/>
      <c r="AF48" s="298"/>
      <c r="AG48" s="298"/>
      <c r="AH48" s="298"/>
    </row>
    <row r="49" spans="1:36" s="35" customFormat="1" ht="33.75">
      <c r="A49" s="754"/>
      <c r="B49" s="754"/>
      <c r="C49" s="754"/>
      <c r="D49" s="754"/>
      <c r="E49" s="754">
        <v>1</v>
      </c>
      <c r="F49" s="491"/>
      <c r="G49" s="491"/>
      <c r="H49" s="491"/>
      <c r="I49" s="755"/>
      <c r="J49" s="755"/>
      <c r="K49" s="101"/>
      <c r="L49" s="339" t="str">
        <f>mergeValue(A49) &amp;"."&amp; mergeValue(B49)&amp;"."&amp; mergeValue(C49)&amp;"."&amp; mergeValue(D49)&amp;"."&amp; mergeValue(E49)</f>
        <v>1.1.1.1.1</v>
      </c>
      <c r="M49" s="172" t="s">
        <v>10</v>
      </c>
      <c r="N49" s="286"/>
      <c r="O49" s="756"/>
      <c r="P49" s="757"/>
      <c r="Q49" s="757"/>
      <c r="R49" s="757"/>
      <c r="S49" s="757"/>
      <c r="T49" s="757"/>
      <c r="U49" s="757"/>
      <c r="V49" s="758"/>
      <c r="W49" s="286" t="s">
        <v>509</v>
      </c>
      <c r="X49" s="298"/>
      <c r="Y49" s="317" t="str">
        <f>strCheckUnique(Z49:Z52)</f>
        <v/>
      </c>
      <c r="Z49" s="298"/>
      <c r="AA49" s="317"/>
      <c r="AB49" s="298"/>
      <c r="AC49" s="298"/>
      <c r="AD49" s="298"/>
      <c r="AE49" s="298"/>
      <c r="AF49" s="298"/>
      <c r="AG49" s="298"/>
      <c r="AH49" s="298"/>
    </row>
    <row r="50" spans="1:36" s="35" customFormat="1" ht="66" customHeight="1">
      <c r="A50" s="754"/>
      <c r="B50" s="754"/>
      <c r="C50" s="754"/>
      <c r="D50" s="754"/>
      <c r="E50" s="754"/>
      <c r="F50" s="340">
        <v>1</v>
      </c>
      <c r="G50" s="340"/>
      <c r="H50" s="340"/>
      <c r="I50" s="755"/>
      <c r="J50" s="755"/>
      <c r="K50" s="344"/>
      <c r="L50" s="339" t="str">
        <f>mergeValue(A50) &amp;"."&amp; mergeValue(B50)&amp;"."&amp; mergeValue(C50)&amp;"."&amp; mergeValue(D50)&amp;"."&amp; mergeValue(E50)&amp;"."&amp; mergeValue(F50)</f>
        <v>1.1.1.1.1.1</v>
      </c>
      <c r="M50" s="333"/>
      <c r="N50" s="759"/>
      <c r="O50" s="192"/>
      <c r="P50" s="192"/>
      <c r="Q50" s="192"/>
      <c r="R50" s="760"/>
      <c r="S50" s="761" t="s">
        <v>87</v>
      </c>
      <c r="T50" s="760"/>
      <c r="U50" s="761" t="s">
        <v>88</v>
      </c>
      <c r="V50" s="282"/>
      <c r="W50" s="763" t="s">
        <v>510</v>
      </c>
      <c r="X50" s="298" t="str">
        <f>strCheckDate(O51:V51)</f>
        <v/>
      </c>
      <c r="Y50" s="298"/>
      <c r="Z50" s="317" t="str">
        <f>IF(M50="","",M50 )</f>
        <v/>
      </c>
      <c r="AA50" s="317"/>
      <c r="AB50" s="317"/>
      <c r="AC50" s="317"/>
      <c r="AD50" s="298"/>
      <c r="AE50" s="298"/>
      <c r="AF50" s="298"/>
      <c r="AG50" s="298"/>
      <c r="AH50" s="298"/>
    </row>
    <row r="51" spans="1:36" s="35" customFormat="1" ht="14.25" hidden="1" customHeight="1">
      <c r="A51" s="754"/>
      <c r="B51" s="754"/>
      <c r="C51" s="754"/>
      <c r="D51" s="754"/>
      <c r="E51" s="754"/>
      <c r="F51" s="340"/>
      <c r="G51" s="340"/>
      <c r="H51" s="340"/>
      <c r="I51" s="755"/>
      <c r="J51" s="755"/>
      <c r="K51" s="344"/>
      <c r="L51" s="171"/>
      <c r="M51" s="205"/>
      <c r="N51" s="759"/>
      <c r="O51" s="299"/>
      <c r="P51" s="296"/>
      <c r="Q51" s="297" t="str">
        <f>R50 &amp; "-" &amp; T50</f>
        <v>-</v>
      </c>
      <c r="R51" s="760"/>
      <c r="S51" s="761"/>
      <c r="T51" s="762"/>
      <c r="U51" s="761"/>
      <c r="V51" s="282"/>
      <c r="W51" s="764"/>
      <c r="X51" s="298"/>
      <c r="Y51" s="298"/>
      <c r="Z51" s="298"/>
      <c r="AA51" s="317"/>
      <c r="AB51" s="298"/>
      <c r="AC51" s="298"/>
      <c r="AD51" s="298"/>
      <c r="AE51" s="298"/>
      <c r="AF51" s="298"/>
      <c r="AG51" s="298"/>
      <c r="AH51" s="298"/>
    </row>
    <row r="52" spans="1:36" ht="15" customHeight="1">
      <c r="A52" s="754"/>
      <c r="B52" s="754"/>
      <c r="C52" s="754"/>
      <c r="D52" s="754"/>
      <c r="E52" s="754"/>
      <c r="F52" s="340"/>
      <c r="G52" s="340"/>
      <c r="H52" s="340"/>
      <c r="I52" s="755"/>
      <c r="J52" s="755"/>
      <c r="K52" s="201"/>
      <c r="L52" s="112"/>
      <c r="M52" s="175" t="s">
        <v>410</v>
      </c>
      <c r="N52" s="197"/>
      <c r="O52" s="157"/>
      <c r="P52" s="157"/>
      <c r="Q52" s="157"/>
      <c r="R52" s="262"/>
      <c r="S52" s="198"/>
      <c r="T52" s="198"/>
      <c r="U52" s="198"/>
      <c r="V52" s="186"/>
      <c r="W52" s="765"/>
      <c r="X52" s="307"/>
      <c r="Y52" s="307"/>
      <c r="Z52" s="307"/>
      <c r="AA52" s="317"/>
      <c r="AB52" s="307"/>
      <c r="AC52" s="298"/>
      <c r="AD52" s="298"/>
      <c r="AE52" s="298"/>
      <c r="AF52" s="298"/>
      <c r="AG52" s="298"/>
      <c r="AH52" s="298"/>
      <c r="AI52" s="35"/>
    </row>
    <row r="53" spans="1:36" ht="15" customHeight="1">
      <c r="A53" s="754"/>
      <c r="B53" s="754"/>
      <c r="C53" s="754"/>
      <c r="D53" s="754"/>
      <c r="E53" s="340"/>
      <c r="F53" s="491"/>
      <c r="G53" s="491"/>
      <c r="H53" s="491"/>
      <c r="I53" s="755"/>
      <c r="J53" s="85"/>
      <c r="K53" s="201"/>
      <c r="L53" s="112"/>
      <c r="M53" s="164" t="s">
        <v>13</v>
      </c>
      <c r="N53" s="197"/>
      <c r="O53" s="157"/>
      <c r="P53" s="157"/>
      <c r="Q53" s="157"/>
      <c r="R53" s="262"/>
      <c r="S53" s="198"/>
      <c r="T53" s="198"/>
      <c r="U53" s="197"/>
      <c r="V53" s="198"/>
      <c r="W53" s="186"/>
      <c r="X53" s="307"/>
      <c r="Y53" s="307"/>
      <c r="Z53" s="307"/>
      <c r="AA53" s="307"/>
      <c r="AB53" s="307"/>
      <c r="AC53" s="307"/>
      <c r="AD53" s="307"/>
      <c r="AE53" s="307"/>
      <c r="AF53" s="307"/>
      <c r="AG53" s="307"/>
      <c r="AH53" s="307"/>
    </row>
    <row r="54" spans="1:36" ht="15" customHeight="1">
      <c r="A54" s="754"/>
      <c r="B54" s="754"/>
      <c r="C54" s="754"/>
      <c r="D54" s="340"/>
      <c r="E54" s="345"/>
      <c r="F54" s="491"/>
      <c r="G54" s="491"/>
      <c r="H54" s="491"/>
      <c r="I54" s="201"/>
      <c r="J54" s="85"/>
      <c r="K54" s="180"/>
      <c r="L54" s="112"/>
      <c r="M54" s="163" t="s">
        <v>411</v>
      </c>
      <c r="N54" s="197"/>
      <c r="O54" s="157"/>
      <c r="P54" s="157"/>
      <c r="Q54" s="157"/>
      <c r="R54" s="262"/>
      <c r="S54" s="198"/>
      <c r="T54" s="198"/>
      <c r="U54" s="197"/>
      <c r="V54" s="198"/>
      <c r="W54" s="186"/>
      <c r="X54" s="307"/>
      <c r="Y54" s="307"/>
      <c r="Z54" s="307"/>
      <c r="AA54" s="307"/>
      <c r="AB54" s="307"/>
      <c r="AC54" s="307"/>
      <c r="AD54" s="307"/>
      <c r="AE54" s="307"/>
      <c r="AF54" s="307"/>
      <c r="AG54" s="307"/>
      <c r="AH54" s="307"/>
    </row>
    <row r="55" spans="1:36" ht="15" customHeight="1">
      <c r="A55" s="754"/>
      <c r="B55" s="754"/>
      <c r="C55" s="340"/>
      <c r="D55" s="340"/>
      <c r="E55" s="345"/>
      <c r="F55" s="491"/>
      <c r="G55" s="491"/>
      <c r="H55" s="491"/>
      <c r="I55" s="201"/>
      <c r="J55" s="85"/>
      <c r="K55" s="180"/>
      <c r="L55" s="112"/>
      <c r="M55" s="162" t="s">
        <v>659</v>
      </c>
      <c r="N55" s="198"/>
      <c r="O55" s="162"/>
      <c r="P55" s="162"/>
      <c r="Q55" s="162"/>
      <c r="R55" s="262"/>
      <c r="S55" s="198"/>
      <c r="T55" s="198"/>
      <c r="U55" s="197"/>
      <c r="V55" s="198"/>
      <c r="W55" s="186"/>
      <c r="X55" s="307"/>
      <c r="Y55" s="307"/>
      <c r="Z55" s="307"/>
      <c r="AA55" s="307"/>
      <c r="AB55" s="307"/>
      <c r="AC55" s="307"/>
      <c r="AD55" s="307"/>
      <c r="AE55" s="307"/>
      <c r="AF55" s="307"/>
      <c r="AG55" s="307"/>
      <c r="AH55" s="307"/>
    </row>
    <row r="56" spans="1:36" ht="15" customHeight="1">
      <c r="A56" s="754"/>
      <c r="B56" s="340"/>
      <c r="C56" s="345"/>
      <c r="D56" s="345"/>
      <c r="E56" s="345"/>
      <c r="F56" s="491"/>
      <c r="G56" s="491"/>
      <c r="H56" s="491"/>
      <c r="I56" s="201"/>
      <c r="J56" s="85"/>
      <c r="K56" s="180"/>
      <c r="L56" s="112"/>
      <c r="M56" s="177" t="s">
        <v>21</v>
      </c>
      <c r="N56" s="198"/>
      <c r="O56" s="162"/>
      <c r="P56" s="162"/>
      <c r="Q56" s="162"/>
      <c r="R56" s="262"/>
      <c r="S56" s="198"/>
      <c r="T56" s="198"/>
      <c r="U56" s="197"/>
      <c r="V56" s="198"/>
      <c r="W56" s="186"/>
      <c r="X56" s="307"/>
      <c r="Y56" s="307"/>
      <c r="Z56" s="307"/>
      <c r="AA56" s="307"/>
      <c r="AB56" s="307"/>
      <c r="AC56" s="307"/>
      <c r="AD56" s="307"/>
      <c r="AE56" s="307"/>
      <c r="AF56" s="307"/>
      <c r="AG56" s="307"/>
      <c r="AH56" s="307"/>
    </row>
    <row r="57" spans="1:36" ht="15" customHeight="1">
      <c r="A57" s="340"/>
      <c r="B57" s="346"/>
      <c r="C57" s="346"/>
      <c r="D57" s="346"/>
      <c r="E57" s="347"/>
      <c r="F57" s="346"/>
      <c r="G57" s="491"/>
      <c r="H57" s="491"/>
      <c r="I57" s="200"/>
      <c r="J57" s="85"/>
      <c r="K57" s="344"/>
      <c r="L57" s="112"/>
      <c r="M57" s="210" t="s">
        <v>312</v>
      </c>
      <c r="N57" s="198"/>
      <c r="O57" s="162"/>
      <c r="P57" s="162"/>
      <c r="Q57" s="162"/>
      <c r="R57" s="262"/>
      <c r="S57" s="198"/>
      <c r="T57" s="198"/>
      <c r="U57" s="197"/>
      <c r="V57" s="198"/>
      <c r="W57" s="186"/>
      <c r="X57" s="307"/>
      <c r="Y57" s="307"/>
      <c r="Z57" s="307"/>
      <c r="AA57" s="307"/>
      <c r="AB57" s="307"/>
      <c r="AC57" s="307"/>
      <c r="AD57" s="307"/>
      <c r="AE57" s="307"/>
      <c r="AF57" s="307"/>
      <c r="AG57" s="307"/>
      <c r="AH57" s="307"/>
    </row>
    <row r="58" spans="1:36" ht="18.75" customHeight="1">
      <c r="X58" s="307"/>
      <c r="Y58" s="307"/>
      <c r="Z58" s="307"/>
      <c r="AA58" s="307"/>
      <c r="AB58" s="307"/>
      <c r="AC58" s="307"/>
      <c r="AD58" s="307"/>
      <c r="AE58" s="307"/>
      <c r="AF58" s="307"/>
      <c r="AG58" s="307"/>
      <c r="AH58" s="307"/>
      <c r="AI58" s="307"/>
      <c r="AJ58" s="307"/>
    </row>
    <row r="59" spans="1:36" s="34" customFormat="1" ht="17.100000000000001" customHeight="1">
      <c r="A59" s="34" t="s">
        <v>15</v>
      </c>
      <c r="C59" s="34" t="s">
        <v>53</v>
      </c>
      <c r="V59" s="183"/>
      <c r="X59" s="323"/>
      <c r="Y59" s="323"/>
      <c r="Z59" s="323"/>
      <c r="AA59" s="323"/>
      <c r="AB59" s="323"/>
      <c r="AC59" s="323"/>
      <c r="AD59" s="323"/>
      <c r="AE59" s="323"/>
      <c r="AF59" s="323"/>
      <c r="AG59" s="323"/>
      <c r="AH59" s="323"/>
      <c r="AI59" s="323"/>
      <c r="AJ59" s="323"/>
    </row>
    <row r="60" spans="1:36" ht="17.100000000000001" customHeight="1">
      <c r="L60" s="127"/>
      <c r="M60" s="127"/>
      <c r="N60" s="127"/>
      <c r="O60" s="127"/>
      <c r="P60" s="127"/>
      <c r="Q60" s="127"/>
      <c r="R60" s="127"/>
      <c r="S60" s="127"/>
      <c r="T60" s="127"/>
      <c r="U60" s="127"/>
      <c r="V60" s="127"/>
      <c r="W60" s="127"/>
      <c r="X60" s="307"/>
      <c r="Y60" s="307"/>
      <c r="Z60" s="307"/>
      <c r="AA60" s="307"/>
      <c r="AB60" s="307"/>
      <c r="AC60" s="307"/>
      <c r="AD60" s="307"/>
      <c r="AE60" s="307"/>
      <c r="AF60" s="307"/>
      <c r="AG60" s="307"/>
      <c r="AH60" s="307"/>
      <c r="AI60" s="307"/>
      <c r="AJ60" s="307"/>
    </row>
    <row r="61" spans="1:36" s="35" customFormat="1" ht="22.5">
      <c r="A61" s="754">
        <v>1</v>
      </c>
      <c r="B61" s="340"/>
      <c r="C61" s="340"/>
      <c r="D61" s="340"/>
      <c r="E61" s="341"/>
      <c r="F61" s="491"/>
      <c r="G61" s="491"/>
      <c r="H61" s="491"/>
      <c r="I61" s="343"/>
      <c r="J61" s="180"/>
      <c r="K61" s="180"/>
      <c r="L61" s="339">
        <f>mergeValue(A61)</f>
        <v>1</v>
      </c>
      <c r="M61" s="593" t="s">
        <v>23</v>
      </c>
      <c r="N61" s="577"/>
      <c r="O61" s="776"/>
      <c r="P61" s="776"/>
      <c r="Q61" s="776"/>
      <c r="R61" s="776"/>
      <c r="S61" s="776"/>
      <c r="T61" s="776"/>
      <c r="U61" s="776"/>
      <c r="V61" s="776"/>
      <c r="W61" s="606" t="s">
        <v>507</v>
      </c>
      <c r="X61" s="298"/>
      <c r="Y61" s="298"/>
      <c r="Z61" s="298"/>
      <c r="AA61" s="298"/>
      <c r="AB61" s="298"/>
      <c r="AC61" s="298"/>
      <c r="AD61" s="298"/>
      <c r="AE61" s="298"/>
      <c r="AF61" s="298"/>
      <c r="AG61" s="298"/>
      <c r="AH61" s="298"/>
    </row>
    <row r="62" spans="1:36" s="35" customFormat="1" ht="22.5">
      <c r="A62" s="754"/>
      <c r="B62" s="754">
        <v>1</v>
      </c>
      <c r="C62" s="340"/>
      <c r="D62" s="340"/>
      <c r="E62" s="491"/>
      <c r="F62" s="491"/>
      <c r="G62" s="491"/>
      <c r="H62" s="491"/>
      <c r="I62" s="200"/>
      <c r="J62" s="181"/>
      <c r="L62" s="339" t="str">
        <f>mergeValue(A62) &amp;"."&amp; mergeValue(B62)</f>
        <v>1.1</v>
      </c>
      <c r="M62" s="159" t="s">
        <v>18</v>
      </c>
      <c r="N62" s="285"/>
      <c r="O62" s="776"/>
      <c r="P62" s="776"/>
      <c r="Q62" s="776"/>
      <c r="R62" s="776"/>
      <c r="S62" s="776"/>
      <c r="T62" s="776"/>
      <c r="U62" s="776"/>
      <c r="V62" s="776"/>
      <c r="W62" s="286" t="s">
        <v>508</v>
      </c>
      <c r="X62" s="298"/>
      <c r="Y62" s="298"/>
      <c r="Z62" s="298"/>
      <c r="AA62" s="298"/>
      <c r="AB62" s="298"/>
      <c r="AC62" s="298"/>
      <c r="AD62" s="298"/>
      <c r="AE62" s="298"/>
      <c r="AF62" s="298"/>
      <c r="AG62" s="298"/>
      <c r="AH62" s="298"/>
    </row>
    <row r="63" spans="1:36" s="35" customFormat="1" ht="45">
      <c r="A63" s="754"/>
      <c r="B63" s="754"/>
      <c r="C63" s="754">
        <v>1</v>
      </c>
      <c r="D63" s="340"/>
      <c r="E63" s="491"/>
      <c r="F63" s="491"/>
      <c r="G63" s="491"/>
      <c r="H63" s="491"/>
      <c r="I63" s="344"/>
      <c r="J63" s="181"/>
      <c r="K63" s="101"/>
      <c r="L63" s="339" t="str">
        <f>mergeValue(A63) &amp;"."&amp; mergeValue(B63)&amp;"."&amp; mergeValue(C63)</f>
        <v>1.1.1</v>
      </c>
      <c r="M63" s="160" t="s">
        <v>651</v>
      </c>
      <c r="N63" s="285"/>
      <c r="O63" s="776"/>
      <c r="P63" s="776"/>
      <c r="Q63" s="776"/>
      <c r="R63" s="776"/>
      <c r="S63" s="776"/>
      <c r="T63" s="776"/>
      <c r="U63" s="776"/>
      <c r="V63" s="776"/>
      <c r="W63" s="286" t="s">
        <v>652</v>
      </c>
      <c r="X63" s="298"/>
      <c r="Y63" s="298"/>
      <c r="Z63" s="298"/>
      <c r="AA63" s="317"/>
      <c r="AB63" s="298"/>
      <c r="AC63" s="298"/>
      <c r="AD63" s="298"/>
      <c r="AE63" s="298"/>
      <c r="AF63" s="298"/>
      <c r="AG63" s="298"/>
      <c r="AH63" s="298"/>
    </row>
    <row r="64" spans="1:36" s="35" customFormat="1" ht="33.75">
      <c r="A64" s="754"/>
      <c r="B64" s="754"/>
      <c r="C64" s="754"/>
      <c r="D64" s="754">
        <v>1</v>
      </c>
      <c r="E64" s="491"/>
      <c r="F64" s="491"/>
      <c r="G64" s="491"/>
      <c r="H64" s="491"/>
      <c r="I64" s="755"/>
      <c r="J64" s="181"/>
      <c r="K64" s="101"/>
      <c r="L64" s="339" t="str">
        <f>mergeValue(A64) &amp;"."&amp; mergeValue(B64)&amp;"."&amp; mergeValue(C64)&amp;"."&amp; mergeValue(D64)</f>
        <v>1.1.1.1</v>
      </c>
      <c r="M64" s="161" t="s">
        <v>409</v>
      </c>
      <c r="N64" s="285"/>
      <c r="O64" s="780"/>
      <c r="P64" s="780"/>
      <c r="Q64" s="780"/>
      <c r="R64" s="780"/>
      <c r="S64" s="780"/>
      <c r="T64" s="780"/>
      <c r="U64" s="780"/>
      <c r="V64" s="780"/>
      <c r="W64" s="286" t="s">
        <v>629</v>
      </c>
      <c r="X64" s="298"/>
      <c r="Y64" s="298"/>
      <c r="Z64" s="298"/>
      <c r="AA64" s="317"/>
      <c r="AB64" s="298"/>
      <c r="AC64" s="298"/>
      <c r="AD64" s="298"/>
      <c r="AE64" s="298"/>
      <c r="AF64" s="298"/>
      <c r="AG64" s="298"/>
      <c r="AH64" s="298"/>
    </row>
    <row r="65" spans="1:36" s="35" customFormat="1" ht="33.75">
      <c r="A65" s="754"/>
      <c r="B65" s="754"/>
      <c r="C65" s="754"/>
      <c r="D65" s="754"/>
      <c r="E65" s="754">
        <v>1</v>
      </c>
      <c r="F65" s="491"/>
      <c r="G65" s="491"/>
      <c r="H65" s="491"/>
      <c r="I65" s="755"/>
      <c r="J65" s="755"/>
      <c r="K65" s="101"/>
      <c r="L65" s="339" t="str">
        <f>mergeValue(A65) &amp;"."&amp; mergeValue(B65)&amp;"."&amp; mergeValue(C65)&amp;"."&amp; mergeValue(D65)&amp;"."&amp; mergeValue(E65)</f>
        <v>1.1.1.1.1</v>
      </c>
      <c r="M65" s="172" t="s">
        <v>10</v>
      </c>
      <c r="N65" s="286"/>
      <c r="O65" s="779"/>
      <c r="P65" s="779"/>
      <c r="Q65" s="779"/>
      <c r="R65" s="779"/>
      <c r="S65" s="779"/>
      <c r="T65" s="779"/>
      <c r="U65" s="779"/>
      <c r="V65" s="779"/>
      <c r="W65" s="286" t="s">
        <v>509</v>
      </c>
      <c r="X65" s="298"/>
      <c r="Y65" s="317" t="str">
        <f>strCheckUnique(Z65:Z68)</f>
        <v/>
      </c>
      <c r="Z65" s="298"/>
      <c r="AA65" s="317"/>
      <c r="AB65" s="298"/>
      <c r="AC65" s="298"/>
      <c r="AD65" s="298"/>
      <c r="AE65" s="298"/>
      <c r="AF65" s="298"/>
      <c r="AG65" s="298"/>
      <c r="AH65" s="298"/>
    </row>
    <row r="66" spans="1:36" s="35" customFormat="1" ht="66" customHeight="1">
      <c r="A66" s="754"/>
      <c r="B66" s="754"/>
      <c r="C66" s="754"/>
      <c r="D66" s="754"/>
      <c r="E66" s="754"/>
      <c r="F66" s="340">
        <v>1</v>
      </c>
      <c r="G66" s="340"/>
      <c r="H66" s="340"/>
      <c r="I66" s="755"/>
      <c r="J66" s="755"/>
      <c r="K66" s="344"/>
      <c r="L66" s="339" t="str">
        <f>mergeValue(A66) &amp;"."&amp; mergeValue(B66)&amp;"."&amp; mergeValue(C66)&amp;"."&amp; mergeValue(D66)&amp;"."&amp; mergeValue(E66)&amp;"."&amp; mergeValue(F66)</f>
        <v>1.1.1.1.1.1</v>
      </c>
      <c r="M66" s="333"/>
      <c r="N66" s="759"/>
      <c r="O66" s="192"/>
      <c r="P66" s="192"/>
      <c r="Q66" s="192"/>
      <c r="R66" s="760"/>
      <c r="S66" s="761" t="s">
        <v>87</v>
      </c>
      <c r="T66" s="760"/>
      <c r="U66" s="761" t="s">
        <v>88</v>
      </c>
      <c r="V66" s="282"/>
      <c r="W66" s="763" t="s">
        <v>510</v>
      </c>
      <c r="X66" s="298" t="str">
        <f>strCheckDate(O67:V67)</f>
        <v/>
      </c>
      <c r="Y66" s="298"/>
      <c r="Z66" s="317" t="str">
        <f>IF(M66="","",M66 )</f>
        <v/>
      </c>
      <c r="AA66" s="317"/>
      <c r="AB66" s="317"/>
      <c r="AC66" s="317"/>
      <c r="AD66" s="298"/>
      <c r="AE66" s="298"/>
      <c r="AF66" s="298"/>
      <c r="AG66" s="298"/>
      <c r="AH66" s="298"/>
    </row>
    <row r="67" spans="1:36" s="35" customFormat="1" ht="14.25" hidden="1" customHeight="1">
      <c r="A67" s="754"/>
      <c r="B67" s="754"/>
      <c r="C67" s="754"/>
      <c r="D67" s="754"/>
      <c r="E67" s="754"/>
      <c r="F67" s="340"/>
      <c r="G67" s="340"/>
      <c r="H67" s="340"/>
      <c r="I67" s="755"/>
      <c r="J67" s="755"/>
      <c r="K67" s="344"/>
      <c r="L67" s="171"/>
      <c r="M67" s="205"/>
      <c r="N67" s="759"/>
      <c r="O67" s="299"/>
      <c r="P67" s="296"/>
      <c r="Q67" s="297" t="str">
        <f>R66 &amp; "-" &amp; T66</f>
        <v>-</v>
      </c>
      <c r="R67" s="760"/>
      <c r="S67" s="761"/>
      <c r="T67" s="762"/>
      <c r="U67" s="761"/>
      <c r="V67" s="282"/>
      <c r="W67" s="764"/>
      <c r="X67" s="298"/>
      <c r="Y67" s="298"/>
      <c r="Z67" s="298"/>
      <c r="AA67" s="317"/>
      <c r="AB67" s="298"/>
      <c r="AC67" s="298"/>
      <c r="AD67" s="298"/>
      <c r="AE67" s="298"/>
      <c r="AF67" s="298"/>
      <c r="AG67" s="298"/>
      <c r="AH67" s="298"/>
    </row>
    <row r="68" spans="1:36" ht="15" customHeight="1">
      <c r="A68" s="754"/>
      <c r="B68" s="754"/>
      <c r="C68" s="754"/>
      <c r="D68" s="754"/>
      <c r="E68" s="754"/>
      <c r="F68" s="340"/>
      <c r="G68" s="340"/>
      <c r="H68" s="340"/>
      <c r="I68" s="755"/>
      <c r="J68" s="755"/>
      <c r="K68" s="201"/>
      <c r="L68" s="112"/>
      <c r="M68" s="175" t="s">
        <v>410</v>
      </c>
      <c r="N68" s="197"/>
      <c r="O68" s="157"/>
      <c r="P68" s="157"/>
      <c r="Q68" s="157"/>
      <c r="R68" s="262"/>
      <c r="S68" s="198"/>
      <c r="T68" s="198"/>
      <c r="U68" s="198"/>
      <c r="V68" s="186"/>
      <c r="W68" s="765"/>
      <c r="X68" s="307"/>
      <c r="Y68" s="307"/>
      <c r="Z68" s="307"/>
      <c r="AA68" s="317"/>
      <c r="AB68" s="307"/>
      <c r="AC68" s="298"/>
      <c r="AD68" s="298"/>
      <c r="AE68" s="298"/>
      <c r="AF68" s="298"/>
      <c r="AG68" s="298"/>
      <c r="AH68" s="298"/>
      <c r="AI68" s="35"/>
    </row>
    <row r="69" spans="1:36" ht="14.25">
      <c r="A69" s="754"/>
      <c r="B69" s="754"/>
      <c r="C69" s="754"/>
      <c r="D69" s="754"/>
      <c r="E69" s="340"/>
      <c r="F69" s="491"/>
      <c r="G69" s="491"/>
      <c r="H69" s="491"/>
      <c r="I69" s="755"/>
      <c r="J69" s="85"/>
      <c r="K69" s="201"/>
      <c r="L69" s="112"/>
      <c r="M69" s="164" t="s">
        <v>13</v>
      </c>
      <c r="N69" s="197"/>
      <c r="O69" s="157"/>
      <c r="P69" s="157"/>
      <c r="Q69" s="157"/>
      <c r="R69" s="262"/>
      <c r="S69" s="198"/>
      <c r="T69" s="198"/>
      <c r="U69" s="197"/>
      <c r="V69" s="198"/>
      <c r="W69" s="186"/>
      <c r="X69" s="307"/>
      <c r="Y69" s="307"/>
      <c r="Z69" s="307"/>
      <c r="AA69" s="307"/>
      <c r="AB69" s="307"/>
      <c r="AC69" s="307"/>
      <c r="AD69" s="307"/>
      <c r="AE69" s="307"/>
      <c r="AF69" s="307"/>
      <c r="AG69" s="307"/>
      <c r="AH69" s="307"/>
    </row>
    <row r="70" spans="1:36" ht="14.25">
      <c r="A70" s="754"/>
      <c r="B70" s="754"/>
      <c r="C70" s="754"/>
      <c r="D70" s="340"/>
      <c r="E70" s="345"/>
      <c r="F70" s="491"/>
      <c r="G70" s="491"/>
      <c r="H70" s="491"/>
      <c r="I70" s="201"/>
      <c r="J70" s="85"/>
      <c r="K70" s="180"/>
      <c r="L70" s="112"/>
      <c r="M70" s="163" t="s">
        <v>411</v>
      </c>
      <c r="N70" s="197"/>
      <c r="O70" s="157"/>
      <c r="P70" s="157"/>
      <c r="Q70" s="157"/>
      <c r="R70" s="262"/>
      <c r="S70" s="198"/>
      <c r="T70" s="198"/>
      <c r="U70" s="197"/>
      <c r="V70" s="198"/>
      <c r="W70" s="186"/>
      <c r="X70" s="307"/>
      <c r="Y70" s="307"/>
      <c r="Z70" s="307"/>
      <c r="AA70" s="307"/>
      <c r="AB70" s="307"/>
      <c r="AC70" s="307"/>
      <c r="AD70" s="307"/>
      <c r="AE70" s="307"/>
      <c r="AF70" s="307"/>
      <c r="AG70" s="307"/>
      <c r="AH70" s="307"/>
    </row>
    <row r="71" spans="1:36" ht="14.25">
      <c r="A71" s="754"/>
      <c r="B71" s="754"/>
      <c r="C71" s="340"/>
      <c r="D71" s="340"/>
      <c r="E71" s="345"/>
      <c r="F71" s="491"/>
      <c r="G71" s="491"/>
      <c r="H71" s="491"/>
      <c r="I71" s="201"/>
      <c r="J71" s="85"/>
      <c r="K71" s="180"/>
      <c r="L71" s="112"/>
      <c r="M71" s="162" t="s">
        <v>659</v>
      </c>
      <c r="N71" s="198"/>
      <c r="O71" s="162"/>
      <c r="P71" s="162"/>
      <c r="Q71" s="162"/>
      <c r="R71" s="262"/>
      <c r="S71" s="198"/>
      <c r="T71" s="198"/>
      <c r="U71" s="197"/>
      <c r="V71" s="198"/>
      <c r="W71" s="186"/>
      <c r="X71" s="307"/>
      <c r="Y71" s="307"/>
      <c r="Z71" s="307"/>
      <c r="AA71" s="307"/>
      <c r="AB71" s="307"/>
      <c r="AC71" s="307"/>
      <c r="AD71" s="307"/>
      <c r="AE71" s="307"/>
      <c r="AF71" s="307"/>
      <c r="AG71" s="307"/>
      <c r="AH71" s="307"/>
    </row>
    <row r="72" spans="1:36" ht="14.25">
      <c r="A72" s="754"/>
      <c r="B72" s="340"/>
      <c r="C72" s="345"/>
      <c r="D72" s="345"/>
      <c r="E72" s="345"/>
      <c r="F72" s="491"/>
      <c r="G72" s="491"/>
      <c r="H72" s="491"/>
      <c r="I72" s="201"/>
      <c r="J72" s="85"/>
      <c r="K72" s="180"/>
      <c r="L72" s="112"/>
      <c r="M72" s="177" t="s">
        <v>21</v>
      </c>
      <c r="N72" s="198"/>
      <c r="O72" s="162"/>
      <c r="P72" s="162"/>
      <c r="Q72" s="162"/>
      <c r="R72" s="262"/>
      <c r="S72" s="198"/>
      <c r="T72" s="198"/>
      <c r="U72" s="197"/>
      <c r="V72" s="198"/>
      <c r="W72" s="186"/>
      <c r="X72" s="307"/>
      <c r="Y72" s="307"/>
      <c r="Z72" s="307"/>
      <c r="AA72" s="307"/>
      <c r="AB72" s="307"/>
      <c r="AC72" s="307"/>
      <c r="AD72" s="307"/>
      <c r="AE72" s="307"/>
      <c r="AF72" s="307"/>
      <c r="AG72" s="307"/>
      <c r="AH72" s="307"/>
    </row>
    <row r="73" spans="1:36" ht="14.25">
      <c r="A73" s="340"/>
      <c r="B73" s="346"/>
      <c r="C73" s="346"/>
      <c r="D73" s="346"/>
      <c r="E73" s="347"/>
      <c r="F73" s="346"/>
      <c r="G73" s="491"/>
      <c r="H73" s="491"/>
      <c r="I73" s="200"/>
      <c r="J73" s="85"/>
      <c r="K73" s="344"/>
      <c r="L73" s="112"/>
      <c r="M73" s="210" t="s">
        <v>312</v>
      </c>
      <c r="N73" s="198"/>
      <c r="O73" s="162"/>
      <c r="P73" s="162"/>
      <c r="Q73" s="162"/>
      <c r="R73" s="262"/>
      <c r="S73" s="198"/>
      <c r="T73" s="198"/>
      <c r="U73" s="197"/>
      <c r="V73" s="198"/>
      <c r="W73" s="186"/>
      <c r="X73" s="307"/>
      <c r="Y73" s="307"/>
      <c r="Z73" s="307"/>
      <c r="AA73" s="307"/>
      <c r="AB73" s="307"/>
      <c r="AC73" s="307"/>
      <c r="AD73" s="307"/>
      <c r="AE73" s="307"/>
      <c r="AF73" s="307"/>
      <c r="AG73" s="307"/>
      <c r="AH73" s="307"/>
    </row>
    <row r="74" spans="1:36" ht="18.75" customHeight="1">
      <c r="X74" s="307"/>
      <c r="Y74" s="307"/>
      <c r="Z74" s="307"/>
      <c r="AA74" s="307"/>
      <c r="AB74" s="307"/>
      <c r="AC74" s="307"/>
      <c r="AD74" s="307"/>
      <c r="AE74" s="307"/>
      <c r="AF74" s="307"/>
      <c r="AG74" s="307"/>
      <c r="AH74" s="307"/>
      <c r="AI74" s="307"/>
      <c r="AJ74" s="307"/>
    </row>
    <row r="75" spans="1:36" s="34" customFormat="1" ht="17.100000000000001" customHeight="1">
      <c r="A75" s="34" t="s">
        <v>15</v>
      </c>
      <c r="C75" s="34" t="s">
        <v>54</v>
      </c>
      <c r="V75" s="183"/>
      <c r="X75" s="323"/>
      <c r="Y75" s="323"/>
      <c r="Z75" s="323"/>
      <c r="AA75" s="323"/>
      <c r="AB75" s="323"/>
      <c r="AC75" s="323"/>
      <c r="AD75" s="323"/>
      <c r="AE75" s="323"/>
      <c r="AF75" s="323"/>
      <c r="AG75" s="323"/>
      <c r="AH75" s="323"/>
      <c r="AI75" s="323"/>
      <c r="AJ75" s="323"/>
    </row>
    <row r="76" spans="1:36" ht="17.100000000000001" customHeight="1">
      <c r="L76" s="127"/>
      <c r="M76" s="127"/>
      <c r="N76" s="127"/>
      <c r="O76" s="127"/>
      <c r="P76" s="127"/>
      <c r="Q76" s="127"/>
      <c r="R76" s="127"/>
      <c r="S76" s="127"/>
      <c r="T76" s="127"/>
      <c r="U76" s="127"/>
      <c r="V76" s="127"/>
      <c r="W76" s="127"/>
      <c r="X76" s="307"/>
      <c r="Y76" s="307"/>
      <c r="Z76" s="307"/>
      <c r="AA76" s="307"/>
      <c r="AB76" s="307"/>
      <c r="AC76" s="307"/>
      <c r="AD76" s="307"/>
      <c r="AE76" s="307"/>
      <c r="AF76" s="307"/>
      <c r="AG76" s="307"/>
      <c r="AH76" s="307"/>
      <c r="AI76" s="307"/>
      <c r="AJ76" s="307"/>
    </row>
    <row r="77" spans="1:36" s="35" customFormat="1" ht="22.5">
      <c r="A77" s="754">
        <v>1</v>
      </c>
      <c r="B77" s="340"/>
      <c r="C77" s="340"/>
      <c r="D77" s="340"/>
      <c r="E77" s="341"/>
      <c r="F77" s="491"/>
      <c r="G77" s="491"/>
      <c r="H77" s="491"/>
      <c r="I77" s="343"/>
      <c r="J77" s="180"/>
      <c r="K77" s="180"/>
      <c r="L77" s="339">
        <f>mergeValue(A77)</f>
        <v>1</v>
      </c>
      <c r="M77" s="593" t="s">
        <v>23</v>
      </c>
      <c r="N77" s="577"/>
      <c r="O77" s="773"/>
      <c r="P77" s="774"/>
      <c r="Q77" s="774"/>
      <c r="R77" s="774"/>
      <c r="S77" s="774"/>
      <c r="T77" s="774"/>
      <c r="U77" s="774"/>
      <c r="V77" s="775"/>
      <c r="W77" s="606" t="s">
        <v>507</v>
      </c>
      <c r="X77" s="298"/>
      <c r="Y77" s="298"/>
      <c r="Z77" s="298"/>
      <c r="AA77" s="298"/>
      <c r="AB77" s="298"/>
      <c r="AC77" s="298"/>
      <c r="AD77" s="298"/>
      <c r="AE77" s="298"/>
      <c r="AF77" s="298"/>
      <c r="AG77" s="298"/>
      <c r="AH77" s="298"/>
      <c r="AI77" s="298"/>
    </row>
    <row r="78" spans="1:36" s="35" customFormat="1" ht="22.5">
      <c r="A78" s="754"/>
      <c r="B78" s="754">
        <v>1</v>
      </c>
      <c r="C78" s="340"/>
      <c r="D78" s="340"/>
      <c r="E78" s="491"/>
      <c r="F78" s="491"/>
      <c r="G78" s="491"/>
      <c r="H78" s="491"/>
      <c r="I78" s="200"/>
      <c r="J78" s="181"/>
      <c r="L78" s="339" t="str">
        <f>mergeValue(A78) &amp;"."&amp; mergeValue(B78)</f>
        <v>1.1</v>
      </c>
      <c r="M78" s="159" t="s">
        <v>18</v>
      </c>
      <c r="N78" s="285"/>
      <c r="O78" s="773"/>
      <c r="P78" s="774"/>
      <c r="Q78" s="774"/>
      <c r="R78" s="774"/>
      <c r="S78" s="774"/>
      <c r="T78" s="774"/>
      <c r="U78" s="774"/>
      <c r="V78" s="775"/>
      <c r="W78" s="286" t="s">
        <v>508</v>
      </c>
      <c r="X78" s="298"/>
      <c r="Y78" s="298"/>
      <c r="Z78" s="298"/>
      <c r="AA78" s="298"/>
      <c r="AB78" s="298"/>
      <c r="AC78" s="298"/>
      <c r="AD78" s="298"/>
      <c r="AE78" s="298"/>
      <c r="AF78" s="298"/>
      <c r="AG78" s="298"/>
      <c r="AH78" s="298"/>
      <c r="AI78" s="298"/>
    </row>
    <row r="79" spans="1:36" s="35" customFormat="1" ht="45">
      <c r="A79" s="754"/>
      <c r="B79" s="754"/>
      <c r="C79" s="754">
        <v>1</v>
      </c>
      <c r="D79" s="340"/>
      <c r="E79" s="491"/>
      <c r="F79" s="491"/>
      <c r="G79" s="491"/>
      <c r="H79" s="491"/>
      <c r="I79" s="344"/>
      <c r="J79" s="181"/>
      <c r="K79" s="101"/>
      <c r="L79" s="339" t="str">
        <f>mergeValue(A79) &amp;"."&amp; mergeValue(B79)&amp;"."&amp; mergeValue(C79)</f>
        <v>1.1.1</v>
      </c>
      <c r="M79" s="160" t="s">
        <v>651</v>
      </c>
      <c r="N79" s="285"/>
      <c r="O79" s="773"/>
      <c r="P79" s="774"/>
      <c r="Q79" s="774"/>
      <c r="R79" s="774"/>
      <c r="S79" s="774"/>
      <c r="T79" s="774"/>
      <c r="U79" s="774"/>
      <c r="V79" s="775"/>
      <c r="W79" s="286" t="s">
        <v>652</v>
      </c>
      <c r="X79" s="298"/>
      <c r="Y79" s="298"/>
      <c r="Z79" s="298"/>
      <c r="AA79" s="298"/>
      <c r="AB79" s="298"/>
      <c r="AC79" s="298"/>
      <c r="AD79" s="298"/>
      <c r="AE79" s="298"/>
      <c r="AF79" s="298"/>
      <c r="AG79" s="298"/>
      <c r="AH79" s="298"/>
      <c r="AI79" s="298"/>
    </row>
    <row r="80" spans="1:36" s="35" customFormat="1" ht="33.75">
      <c r="A80" s="754"/>
      <c r="B80" s="754"/>
      <c r="C80" s="754"/>
      <c r="D80" s="754">
        <v>1</v>
      </c>
      <c r="E80" s="491"/>
      <c r="F80" s="491"/>
      <c r="G80" s="491"/>
      <c r="H80" s="491"/>
      <c r="I80" s="755"/>
      <c r="J80" s="181"/>
      <c r="K80" s="101"/>
      <c r="L80" s="339" t="str">
        <f>mergeValue(A80) &amp;"."&amp; mergeValue(B80)&amp;"."&amp; mergeValue(C80)&amp;"."&amp; mergeValue(D80)</f>
        <v>1.1.1.1</v>
      </c>
      <c r="M80" s="161" t="s">
        <v>409</v>
      </c>
      <c r="N80" s="285"/>
      <c r="O80" s="770"/>
      <c r="P80" s="771"/>
      <c r="Q80" s="771"/>
      <c r="R80" s="771"/>
      <c r="S80" s="771"/>
      <c r="T80" s="771"/>
      <c r="U80" s="771"/>
      <c r="V80" s="772"/>
      <c r="W80" s="286" t="s">
        <v>629</v>
      </c>
      <c r="X80" s="298"/>
      <c r="Y80" s="298"/>
      <c r="Z80" s="298"/>
      <c r="AA80" s="298"/>
      <c r="AB80" s="298"/>
      <c r="AC80" s="298"/>
      <c r="AD80" s="298"/>
      <c r="AE80" s="298"/>
      <c r="AF80" s="298"/>
      <c r="AG80" s="298"/>
      <c r="AH80" s="298"/>
      <c r="AI80" s="298"/>
    </row>
    <row r="81" spans="1:40" s="35" customFormat="1" ht="33.75">
      <c r="A81" s="754"/>
      <c r="B81" s="754"/>
      <c r="C81" s="754"/>
      <c r="D81" s="754"/>
      <c r="E81" s="754">
        <v>1</v>
      </c>
      <c r="F81" s="491"/>
      <c r="G81" s="491"/>
      <c r="H81" s="491"/>
      <c r="I81" s="755"/>
      <c r="J81" s="755"/>
      <c r="K81" s="101"/>
      <c r="L81" s="339" t="str">
        <f>mergeValue(A81) &amp;"."&amp; mergeValue(B81)&amp;"."&amp; mergeValue(C81)&amp;"."&amp; mergeValue(D81)&amp;"."&amp; mergeValue(E81)</f>
        <v>1.1.1.1.1</v>
      </c>
      <c r="M81" s="172" t="s">
        <v>10</v>
      </c>
      <c r="N81" s="286"/>
      <c r="O81" s="756"/>
      <c r="P81" s="757"/>
      <c r="Q81" s="757"/>
      <c r="R81" s="757"/>
      <c r="S81" s="757"/>
      <c r="T81" s="757"/>
      <c r="U81" s="757"/>
      <c r="V81" s="758"/>
      <c r="W81" s="286" t="s">
        <v>509</v>
      </c>
      <c r="X81" s="298"/>
      <c r="Y81" s="317" t="str">
        <f>strCheckUnique(Z81:Z84)</f>
        <v/>
      </c>
      <c r="Z81" s="298"/>
      <c r="AA81" s="317"/>
      <c r="AB81" s="298"/>
      <c r="AC81" s="298"/>
      <c r="AD81" s="298"/>
      <c r="AE81" s="298"/>
      <c r="AF81" s="298"/>
      <c r="AG81" s="298"/>
      <c r="AH81" s="298"/>
      <c r="AI81" s="298"/>
    </row>
    <row r="82" spans="1:40" s="35" customFormat="1" ht="66" customHeight="1">
      <c r="A82" s="754"/>
      <c r="B82" s="754"/>
      <c r="C82" s="754"/>
      <c r="D82" s="754"/>
      <c r="E82" s="754"/>
      <c r="F82" s="340">
        <v>1</v>
      </c>
      <c r="G82" s="340"/>
      <c r="H82" s="340"/>
      <c r="I82" s="755"/>
      <c r="J82" s="755"/>
      <c r="K82" s="344"/>
      <c r="L82" s="339" t="str">
        <f>mergeValue(A82) &amp;"."&amp; mergeValue(B82)&amp;"."&amp; mergeValue(C82)&amp;"."&amp; mergeValue(D82)&amp;"."&amp; mergeValue(E82)&amp;"."&amp; mergeValue(F82)</f>
        <v>1.1.1.1.1.1</v>
      </c>
      <c r="M82" s="333"/>
      <c r="N82" s="299"/>
      <c r="O82" s="192"/>
      <c r="P82" s="192"/>
      <c r="Q82" s="192"/>
      <c r="R82" s="760"/>
      <c r="S82" s="761" t="s">
        <v>87</v>
      </c>
      <c r="T82" s="760"/>
      <c r="U82" s="761" t="s">
        <v>88</v>
      </c>
      <c r="V82" s="282"/>
      <c r="W82" s="763" t="s">
        <v>510</v>
      </c>
      <c r="X82" s="298" t="str">
        <f>strCheckDate(O83:V83)</f>
        <v/>
      </c>
      <c r="Y82" s="317"/>
      <c r="Z82" s="317" t="str">
        <f>IF(M82="","",M82 )</f>
        <v/>
      </c>
      <c r="AA82" s="317"/>
      <c r="AB82" s="317"/>
      <c r="AC82" s="317"/>
      <c r="AD82" s="298"/>
      <c r="AE82" s="298"/>
      <c r="AF82" s="298"/>
      <c r="AG82" s="298"/>
      <c r="AH82" s="298"/>
      <c r="AI82" s="298"/>
    </row>
    <row r="83" spans="1:40" s="35" customFormat="1" ht="14.25" hidden="1" customHeight="1">
      <c r="A83" s="754"/>
      <c r="B83" s="754"/>
      <c r="C83" s="754"/>
      <c r="D83" s="754"/>
      <c r="E83" s="754"/>
      <c r="F83" s="340"/>
      <c r="G83" s="340"/>
      <c r="H83" s="340"/>
      <c r="I83" s="755"/>
      <c r="J83" s="755"/>
      <c r="K83" s="344"/>
      <c r="L83" s="171"/>
      <c r="M83" s="205"/>
      <c r="N83" s="299"/>
      <c r="O83" s="299"/>
      <c r="P83" s="296"/>
      <c r="Q83" s="297" t="str">
        <f>R82 &amp; "-" &amp; T82</f>
        <v>-</v>
      </c>
      <c r="R83" s="760"/>
      <c r="S83" s="761"/>
      <c r="T83" s="762"/>
      <c r="U83" s="761"/>
      <c r="V83" s="282"/>
      <c r="W83" s="764"/>
      <c r="X83" s="298"/>
      <c r="Y83" s="317"/>
      <c r="Z83" s="317"/>
      <c r="AA83" s="317"/>
      <c r="AB83" s="317"/>
      <c r="AC83" s="317"/>
      <c r="AD83" s="298"/>
      <c r="AE83" s="298"/>
      <c r="AF83" s="298"/>
      <c r="AG83" s="298"/>
      <c r="AH83" s="298"/>
      <c r="AI83" s="298"/>
    </row>
    <row r="84" spans="1:40" ht="15" customHeight="1">
      <c r="A84" s="754"/>
      <c r="B84" s="754"/>
      <c r="C84" s="754"/>
      <c r="D84" s="754"/>
      <c r="E84" s="754"/>
      <c r="F84" s="340"/>
      <c r="G84" s="340"/>
      <c r="H84" s="340"/>
      <c r="I84" s="755"/>
      <c r="J84" s="755"/>
      <c r="K84" s="201"/>
      <c r="L84" s="112"/>
      <c r="M84" s="175" t="s">
        <v>410</v>
      </c>
      <c r="N84" s="164"/>
      <c r="O84" s="157"/>
      <c r="P84" s="157"/>
      <c r="Q84" s="157"/>
      <c r="R84" s="262"/>
      <c r="S84" s="198"/>
      <c r="T84" s="198"/>
      <c r="U84" s="198"/>
      <c r="V84" s="186"/>
      <c r="W84" s="765"/>
      <c r="X84" s="307"/>
      <c r="Y84" s="307"/>
      <c r="Z84" s="307"/>
      <c r="AA84" s="307"/>
      <c r="AB84" s="307"/>
      <c r="AC84" s="307"/>
      <c r="AD84" s="307"/>
      <c r="AE84" s="307"/>
      <c r="AF84" s="307"/>
      <c r="AG84" s="307"/>
      <c r="AH84" s="307"/>
      <c r="AI84" s="307"/>
    </row>
    <row r="85" spans="1:40" ht="14.25">
      <c r="A85" s="754"/>
      <c r="B85" s="754"/>
      <c r="C85" s="754"/>
      <c r="D85" s="754"/>
      <c r="E85" s="340"/>
      <c r="F85" s="491"/>
      <c r="G85" s="491"/>
      <c r="H85" s="491"/>
      <c r="I85" s="755"/>
      <c r="J85" s="85"/>
      <c r="K85" s="201"/>
      <c r="L85" s="112"/>
      <c r="M85" s="164" t="s">
        <v>13</v>
      </c>
      <c r="N85" s="163"/>
      <c r="O85" s="157"/>
      <c r="P85" s="157"/>
      <c r="Q85" s="157"/>
      <c r="R85" s="262"/>
      <c r="S85" s="198"/>
      <c r="T85" s="198"/>
      <c r="U85" s="197"/>
      <c r="V85" s="198"/>
      <c r="W85" s="186"/>
      <c r="X85" s="307"/>
      <c r="Y85" s="307"/>
      <c r="Z85" s="307"/>
      <c r="AA85" s="307"/>
      <c r="AB85" s="307"/>
      <c r="AC85" s="307"/>
      <c r="AD85" s="307"/>
      <c r="AE85" s="307"/>
      <c r="AF85" s="307"/>
      <c r="AG85" s="307"/>
      <c r="AH85" s="307"/>
      <c r="AI85" s="307"/>
    </row>
    <row r="86" spans="1:40" ht="14.25">
      <c r="A86" s="754"/>
      <c r="B86" s="754"/>
      <c r="C86" s="754"/>
      <c r="D86" s="340"/>
      <c r="E86" s="345"/>
      <c r="F86" s="491"/>
      <c r="G86" s="491"/>
      <c r="H86" s="491"/>
      <c r="I86" s="201"/>
      <c r="J86" s="85"/>
      <c r="K86" s="180"/>
      <c r="L86" s="112"/>
      <c r="M86" s="163" t="s">
        <v>411</v>
      </c>
      <c r="N86" s="162"/>
      <c r="O86" s="157"/>
      <c r="P86" s="157"/>
      <c r="Q86" s="157"/>
      <c r="R86" s="262"/>
      <c r="S86" s="198"/>
      <c r="T86" s="198"/>
      <c r="U86" s="197"/>
      <c r="V86" s="198"/>
      <c r="W86" s="186"/>
      <c r="X86" s="307"/>
      <c r="Y86" s="307"/>
      <c r="Z86" s="307"/>
      <c r="AA86" s="307"/>
      <c r="AB86" s="307"/>
      <c r="AC86" s="307"/>
      <c r="AD86" s="307"/>
      <c r="AE86" s="307"/>
      <c r="AF86" s="307"/>
      <c r="AG86" s="307"/>
      <c r="AH86" s="307"/>
      <c r="AI86" s="307"/>
    </row>
    <row r="87" spans="1:40" ht="14.25">
      <c r="A87" s="754"/>
      <c r="B87" s="754"/>
      <c r="C87" s="340"/>
      <c r="D87" s="340"/>
      <c r="E87" s="345"/>
      <c r="F87" s="491"/>
      <c r="G87" s="491"/>
      <c r="H87" s="491"/>
      <c r="I87" s="201"/>
      <c r="J87" s="85"/>
      <c r="K87" s="180"/>
      <c r="L87" s="112"/>
      <c r="M87" s="162" t="s">
        <v>659</v>
      </c>
      <c r="N87" s="162"/>
      <c r="O87" s="162"/>
      <c r="P87" s="162"/>
      <c r="Q87" s="162"/>
      <c r="R87" s="262"/>
      <c r="S87" s="198"/>
      <c r="T87" s="198"/>
      <c r="U87" s="197"/>
      <c r="V87" s="198"/>
      <c r="W87" s="186"/>
      <c r="X87" s="307"/>
      <c r="Y87" s="307"/>
      <c r="Z87" s="307"/>
      <c r="AA87" s="307"/>
      <c r="AB87" s="307"/>
      <c r="AC87" s="307"/>
      <c r="AD87" s="307"/>
      <c r="AE87" s="307"/>
      <c r="AF87" s="307"/>
      <c r="AG87" s="307"/>
      <c r="AH87" s="307"/>
      <c r="AI87" s="307"/>
    </row>
    <row r="88" spans="1:40" ht="14.25">
      <c r="A88" s="754"/>
      <c r="B88" s="340"/>
      <c r="C88" s="345"/>
      <c r="D88" s="345"/>
      <c r="E88" s="345"/>
      <c r="F88" s="491"/>
      <c r="G88" s="491"/>
      <c r="H88" s="491"/>
      <c r="I88" s="201"/>
      <c r="J88" s="85"/>
      <c r="K88" s="180"/>
      <c r="L88" s="112"/>
      <c r="M88" s="177" t="s">
        <v>21</v>
      </c>
      <c r="N88" s="162"/>
      <c r="O88" s="162"/>
      <c r="P88" s="162"/>
      <c r="Q88" s="162"/>
      <c r="R88" s="262"/>
      <c r="S88" s="198"/>
      <c r="T88" s="198"/>
      <c r="U88" s="197"/>
      <c r="V88" s="198"/>
      <c r="W88" s="186"/>
      <c r="X88" s="307"/>
      <c r="Y88" s="307"/>
      <c r="Z88" s="307"/>
      <c r="AA88" s="307"/>
      <c r="AB88" s="307"/>
      <c r="AC88" s="307"/>
      <c r="AD88" s="307"/>
      <c r="AE88" s="307"/>
      <c r="AF88" s="307"/>
      <c r="AG88" s="307"/>
      <c r="AH88" s="307"/>
      <c r="AI88" s="307"/>
    </row>
    <row r="89" spans="1:40" ht="14.25">
      <c r="A89" s="340"/>
      <c r="B89" s="346"/>
      <c r="C89" s="346"/>
      <c r="D89" s="346"/>
      <c r="E89" s="347"/>
      <c r="F89" s="346"/>
      <c r="G89" s="491"/>
      <c r="H89" s="491"/>
      <c r="I89" s="200"/>
      <c r="J89" s="85"/>
      <c r="K89" s="344"/>
      <c r="L89" s="112"/>
      <c r="M89" s="210" t="s">
        <v>312</v>
      </c>
      <c r="N89" s="162"/>
      <c r="O89" s="162"/>
      <c r="P89" s="162"/>
      <c r="Q89" s="162"/>
      <c r="R89" s="262"/>
      <c r="S89" s="198"/>
      <c r="T89" s="198"/>
      <c r="U89" s="197"/>
      <c r="V89" s="198"/>
      <c r="W89" s="186"/>
      <c r="X89" s="307"/>
      <c r="Y89" s="307"/>
      <c r="Z89" s="307"/>
      <c r="AA89" s="307"/>
      <c r="AB89" s="307"/>
      <c r="AC89" s="307"/>
      <c r="AD89" s="307"/>
      <c r="AE89" s="307"/>
      <c r="AF89" s="307"/>
      <c r="AG89" s="307"/>
      <c r="AH89" s="307"/>
      <c r="AI89" s="307"/>
    </row>
    <row r="90" spans="1:40" s="34" customFormat="1" ht="17.100000000000001" hidden="1" customHeight="1">
      <c r="G90" s="34" t="s">
        <v>15</v>
      </c>
      <c r="I90" s="34" t="s">
        <v>71</v>
      </c>
      <c r="V90" s="183"/>
    </row>
    <row r="91" spans="1:40" ht="17.100000000000001" hidden="1" customHeight="1">
      <c r="X91" s="127"/>
      <c r="Y91" s="42"/>
      <c r="Z91" s="42"/>
    </row>
    <row r="92" spans="1:40" ht="16.5" hidden="1" customHeight="1">
      <c r="G92" s="180"/>
      <c r="H92" s="180"/>
      <c r="I92" s="180"/>
      <c r="J92" s="180"/>
      <c r="K92" s="180"/>
      <c r="L92" s="208" t="s">
        <v>96</v>
      </c>
      <c r="M92" s="204" t="s">
        <v>23</v>
      </c>
      <c r="N92" s="209"/>
      <c r="O92" s="773"/>
      <c r="P92" s="774"/>
      <c r="Q92" s="774"/>
      <c r="R92" s="774"/>
      <c r="S92" s="774"/>
      <c r="T92" s="774"/>
      <c r="U92" s="774"/>
      <c r="V92" s="774"/>
      <c r="W92" s="774"/>
      <c r="X92" s="774"/>
      <c r="Y92" s="774"/>
      <c r="Z92" s="774"/>
      <c r="AA92" s="775"/>
      <c r="AB92" s="188"/>
      <c r="AC92" s="307"/>
      <c r="AD92" s="307"/>
      <c r="AE92" s="307"/>
      <c r="AF92" s="307"/>
      <c r="AG92" s="307"/>
      <c r="AH92" s="307"/>
      <c r="AI92" s="307"/>
      <c r="AJ92" s="307"/>
      <c r="AK92" s="307"/>
      <c r="AL92" s="307"/>
      <c r="AM92" s="307"/>
      <c r="AN92" s="307"/>
    </row>
    <row r="93" spans="1:40" s="35" customFormat="1" ht="15" hidden="1" customHeight="1">
      <c r="G93" s="179"/>
      <c r="H93" s="200"/>
      <c r="I93" s="200"/>
      <c r="J93" s="181"/>
      <c r="L93" s="170" t="s">
        <v>298</v>
      </c>
      <c r="M93" s="217" t="s">
        <v>18</v>
      </c>
      <c r="N93" s="273"/>
      <c r="O93" s="773"/>
      <c r="P93" s="774"/>
      <c r="Q93" s="774"/>
      <c r="R93" s="774"/>
      <c r="S93" s="774"/>
      <c r="T93" s="774"/>
      <c r="U93" s="774"/>
      <c r="V93" s="774"/>
      <c r="W93" s="774"/>
      <c r="X93" s="774"/>
      <c r="Y93" s="774"/>
      <c r="Z93" s="774"/>
      <c r="AA93" s="775"/>
      <c r="AB93" s="188"/>
      <c r="AC93" s="298"/>
      <c r="AD93" s="298"/>
      <c r="AE93" s="298"/>
      <c r="AF93" s="298"/>
      <c r="AG93" s="298"/>
      <c r="AH93" s="298"/>
      <c r="AI93" s="298"/>
      <c r="AJ93" s="298"/>
      <c r="AK93" s="298"/>
      <c r="AL93" s="298"/>
      <c r="AM93" s="298"/>
      <c r="AN93" s="298"/>
    </row>
    <row r="94" spans="1:40" s="35" customFormat="1" ht="15" hidden="1" customHeight="1">
      <c r="G94" s="179"/>
      <c r="H94" s="200"/>
      <c r="I94" s="200"/>
      <c r="J94" s="181"/>
      <c r="L94" s="170" t="s">
        <v>8</v>
      </c>
      <c r="M94" s="218" t="s">
        <v>7</v>
      </c>
      <c r="N94" s="274"/>
      <c r="O94" s="773"/>
      <c r="P94" s="774"/>
      <c r="Q94" s="774"/>
      <c r="R94" s="774"/>
      <c r="S94" s="774"/>
      <c r="T94" s="774"/>
      <c r="U94" s="774"/>
      <c r="V94" s="774"/>
      <c r="W94" s="774"/>
      <c r="X94" s="774"/>
      <c r="Y94" s="774"/>
      <c r="Z94" s="774"/>
      <c r="AA94" s="775"/>
      <c r="AB94" s="188"/>
      <c r="AC94" s="298"/>
      <c r="AD94" s="298"/>
      <c r="AE94" s="298"/>
      <c r="AF94" s="298"/>
      <c r="AG94" s="298"/>
      <c r="AH94" s="298"/>
      <c r="AI94" s="298"/>
      <c r="AJ94" s="298"/>
      <c r="AK94" s="298"/>
      <c r="AL94" s="298"/>
      <c r="AM94" s="298"/>
      <c r="AN94" s="298"/>
    </row>
    <row r="95" spans="1:40" s="35" customFormat="1" ht="15" hidden="1" customHeight="1">
      <c r="G95" s="179"/>
      <c r="H95" s="200"/>
      <c r="I95" s="200"/>
      <c r="J95" s="181"/>
      <c r="L95" s="170" t="s">
        <v>11</v>
      </c>
      <c r="M95" s="169" t="s">
        <v>25</v>
      </c>
      <c r="N95" s="275"/>
      <c r="O95" s="773"/>
      <c r="P95" s="774"/>
      <c r="Q95" s="774"/>
      <c r="R95" s="774"/>
      <c r="S95" s="774"/>
      <c r="T95" s="774"/>
      <c r="U95" s="774"/>
      <c r="V95" s="774"/>
      <c r="W95" s="774"/>
      <c r="X95" s="774"/>
      <c r="Y95" s="774"/>
      <c r="Z95" s="774"/>
      <c r="AA95" s="775"/>
      <c r="AB95" s="188"/>
      <c r="AC95" s="298"/>
      <c r="AD95" s="298"/>
      <c r="AE95" s="298"/>
      <c r="AF95" s="298"/>
      <c r="AG95" s="298"/>
      <c r="AH95" s="298"/>
      <c r="AI95" s="298"/>
      <c r="AJ95" s="298"/>
      <c r="AK95" s="298"/>
      <c r="AL95" s="298"/>
      <c r="AM95" s="298"/>
      <c r="AN95" s="298"/>
    </row>
    <row r="96" spans="1:40" s="35" customFormat="1" ht="0.2" hidden="1" customHeight="1">
      <c r="G96" s="201"/>
      <c r="H96" s="200"/>
      <c r="I96" s="305"/>
      <c r="J96" s="181"/>
      <c r="L96" s="170"/>
      <c r="M96" s="172"/>
      <c r="N96" s="191"/>
      <c r="O96" s="284"/>
      <c r="P96" s="269"/>
      <c r="Q96" s="269"/>
      <c r="R96" s="269"/>
      <c r="S96" s="269"/>
      <c r="T96" s="269"/>
      <c r="U96" s="269"/>
      <c r="V96" s="269"/>
      <c r="W96" s="269"/>
      <c r="X96" s="269"/>
      <c r="Y96" s="269"/>
      <c r="Z96" s="269"/>
      <c r="AA96" s="270"/>
      <c r="AB96" s="190"/>
      <c r="AC96" s="298"/>
      <c r="AD96" s="298"/>
      <c r="AE96" s="298"/>
      <c r="AF96" s="298"/>
      <c r="AG96" s="298"/>
      <c r="AH96" s="298"/>
      <c r="AI96" s="298"/>
      <c r="AJ96" s="298"/>
      <c r="AK96" s="298"/>
      <c r="AL96" s="298"/>
      <c r="AM96" s="298"/>
      <c r="AN96" s="298"/>
    </row>
    <row r="97" spans="7:40" s="35" customFormat="1" ht="15" hidden="1" customHeight="1">
      <c r="G97" s="202"/>
      <c r="H97" s="200"/>
      <c r="I97" s="876"/>
      <c r="J97" s="304"/>
      <c r="K97" s="203"/>
      <c r="L97" s="170" t="s">
        <v>22</v>
      </c>
      <c r="M97" s="173" t="s">
        <v>10</v>
      </c>
      <c r="N97" s="272"/>
      <c r="O97" s="835"/>
      <c r="P97" s="836"/>
      <c r="Q97" s="836"/>
      <c r="R97" s="836"/>
      <c r="S97" s="836"/>
      <c r="T97" s="836"/>
      <c r="U97" s="836"/>
      <c r="V97" s="836"/>
      <c r="W97" s="836"/>
      <c r="X97" s="836"/>
      <c r="Y97" s="836"/>
      <c r="Z97" s="836"/>
      <c r="AA97" s="837"/>
      <c r="AB97" s="188"/>
      <c r="AC97" s="298"/>
      <c r="AD97" s="317" t="str">
        <f>strCheckUnique(AE97:AE103)</f>
        <v/>
      </c>
      <c r="AE97" s="298"/>
      <c r="AF97" s="317"/>
      <c r="AG97" s="298"/>
      <c r="AH97" s="298"/>
      <c r="AI97" s="298"/>
      <c r="AJ97" s="298"/>
      <c r="AK97" s="298"/>
      <c r="AL97" s="298"/>
      <c r="AM97" s="298"/>
      <c r="AN97" s="298"/>
    </row>
    <row r="98" spans="7:40" s="35" customFormat="1" ht="15" hidden="1" customHeight="1">
      <c r="G98" s="202"/>
      <c r="H98" s="200">
        <v>1</v>
      </c>
      <c r="I98" s="876"/>
      <c r="J98" s="800"/>
      <c r="K98" s="203"/>
      <c r="L98" s="171"/>
      <c r="M98" s="174"/>
      <c r="N98" s="205"/>
      <c r="O98" s="192"/>
      <c r="P98" s="267"/>
      <c r="Q98" s="267"/>
      <c r="R98" s="267"/>
      <c r="S98" s="267"/>
      <c r="T98" s="267"/>
      <c r="U98" s="267"/>
      <c r="V98" s="297" t="str">
        <f>W98 &amp; "-" &amp; Y98</f>
        <v>-</v>
      </c>
      <c r="W98" s="853"/>
      <c r="X98" s="761" t="s">
        <v>87</v>
      </c>
      <c r="Y98" s="853"/>
      <c r="Z98" s="842" t="s">
        <v>88</v>
      </c>
      <c r="AA98" s="126"/>
      <c r="AB98" s="188"/>
      <c r="AC98" s="298" t="str">
        <f>strCheckDate(O98:AA98)</f>
        <v/>
      </c>
      <c r="AD98" s="317"/>
      <c r="AE98" s="317" t="str">
        <f>IF(M98="","",M98 )</f>
        <v/>
      </c>
      <c r="AF98" s="317"/>
      <c r="AG98" s="317"/>
      <c r="AH98" s="317"/>
      <c r="AI98" s="298"/>
      <c r="AJ98" s="298"/>
      <c r="AK98" s="298"/>
      <c r="AL98" s="298"/>
      <c r="AM98" s="298"/>
      <c r="AN98" s="298"/>
    </row>
    <row r="99" spans="7:40" s="35" customFormat="1" ht="0.2" hidden="1" customHeight="1">
      <c r="G99" s="202"/>
      <c r="H99" s="200"/>
      <c r="I99" s="876"/>
      <c r="J99" s="800"/>
      <c r="K99" s="203"/>
      <c r="L99" s="171"/>
      <c r="M99" s="205"/>
      <c r="N99" s="205"/>
      <c r="O99" s="192"/>
      <c r="P99" s="267"/>
      <c r="Q99" s="267"/>
      <c r="R99" s="267"/>
      <c r="S99" s="267"/>
      <c r="T99" s="267"/>
      <c r="U99" s="297"/>
      <c r="V99" s="297"/>
      <c r="W99" s="854"/>
      <c r="X99" s="761"/>
      <c r="Y99" s="854"/>
      <c r="Z99" s="843"/>
      <c r="AA99" s="126"/>
      <c r="AB99" s="302"/>
      <c r="AC99" s="298"/>
      <c r="AD99" s="298"/>
      <c r="AE99" s="298"/>
      <c r="AF99" s="317">
        <f ca="1">OFFSET(AF99,-1,0)</f>
        <v>0</v>
      </c>
      <c r="AG99" s="298"/>
      <c r="AH99" s="298"/>
      <c r="AI99" s="298"/>
      <c r="AJ99" s="298"/>
      <c r="AK99" s="298"/>
      <c r="AL99" s="298"/>
      <c r="AM99" s="298"/>
      <c r="AN99" s="298"/>
    </row>
    <row r="100" spans="7:40" s="35" customFormat="1" ht="15" hidden="1" customHeight="1">
      <c r="G100" s="202"/>
      <c r="H100" s="200"/>
      <c r="I100" s="876"/>
      <c r="J100" s="800"/>
      <c r="K100" s="203"/>
      <c r="L100" s="194"/>
      <c r="M100" s="195"/>
      <c r="N100" s="268"/>
      <c r="O100" s="192"/>
      <c r="P100" s="267"/>
      <c r="Q100" s="267"/>
      <c r="R100" s="267"/>
      <c r="S100" s="267"/>
      <c r="T100" s="267"/>
      <c r="U100" s="267"/>
      <c r="V100" s="297" t="str">
        <f>W100 &amp; "-" &amp; Y100</f>
        <v>-</v>
      </c>
      <c r="W100" s="853"/>
      <c r="X100" s="761" t="s">
        <v>87</v>
      </c>
      <c r="Y100" s="853"/>
      <c r="Z100" s="842" t="s">
        <v>88</v>
      </c>
      <c r="AA100" s="287"/>
      <c r="AB100" s="186"/>
      <c r="AC100" s="298" t="str">
        <f>strCheckDate(O100:AA100)</f>
        <v/>
      </c>
      <c r="AD100" s="298"/>
      <c r="AE100" s="298"/>
      <c r="AF100" s="317"/>
      <c r="AG100" s="298"/>
      <c r="AH100" s="298"/>
      <c r="AI100" s="298"/>
      <c r="AJ100" s="298"/>
      <c r="AK100" s="298"/>
      <c r="AL100" s="298"/>
      <c r="AM100" s="298"/>
      <c r="AN100" s="298"/>
    </row>
    <row r="101" spans="7:40" s="35" customFormat="1" ht="0.2" hidden="1" customHeight="1">
      <c r="G101" s="202"/>
      <c r="H101" s="200"/>
      <c r="I101" s="876"/>
      <c r="J101" s="800"/>
      <c r="K101" s="203"/>
      <c r="L101" s="196"/>
      <c r="M101" s="301"/>
      <c r="N101" s="271"/>
      <c r="O101" s="192"/>
      <c r="P101" s="267"/>
      <c r="Q101" s="267"/>
      <c r="R101" s="267"/>
      <c r="S101" s="267"/>
      <c r="T101" s="267"/>
      <c r="U101" s="297"/>
      <c r="V101" s="297"/>
      <c r="W101" s="854"/>
      <c r="X101" s="761"/>
      <c r="Y101" s="854"/>
      <c r="Z101" s="843"/>
      <c r="AA101" s="287"/>
      <c r="AB101" s="187"/>
      <c r="AC101" s="298"/>
      <c r="AD101" s="298"/>
      <c r="AE101" s="298"/>
      <c r="AF101" s="317">
        <f ca="1">OFFSET(AF101,-1,0)</f>
        <v>0</v>
      </c>
      <c r="AG101" s="298"/>
      <c r="AH101" s="298"/>
      <c r="AI101" s="298"/>
      <c r="AJ101" s="298"/>
      <c r="AK101" s="298"/>
      <c r="AL101" s="298"/>
      <c r="AM101" s="298"/>
      <c r="AN101" s="298"/>
    </row>
    <row r="102" spans="7:40" s="35" customFormat="1" ht="15" hidden="1" customHeight="1">
      <c r="G102" s="202"/>
      <c r="H102" s="200"/>
      <c r="I102" s="876"/>
      <c r="J102" s="800"/>
      <c r="K102" s="203"/>
      <c r="L102" s="199"/>
      <c r="M102" s="230" t="s">
        <v>44</v>
      </c>
      <c r="N102" s="230"/>
      <c r="O102" s="230"/>
      <c r="P102" s="230"/>
      <c r="Q102" s="230"/>
      <c r="R102" s="230"/>
      <c r="S102" s="230"/>
      <c r="T102" s="230"/>
      <c r="U102" s="230"/>
      <c r="V102" s="230"/>
      <c r="W102" s="230"/>
      <c r="X102" s="230"/>
      <c r="Y102" s="230"/>
      <c r="Z102" s="230"/>
      <c r="AA102" s="230"/>
      <c r="AB102" s="187"/>
      <c r="AC102" s="298"/>
      <c r="AD102" s="298"/>
      <c r="AE102" s="298"/>
      <c r="AF102" s="298"/>
      <c r="AG102" s="298"/>
      <c r="AH102" s="298"/>
      <c r="AI102" s="298"/>
      <c r="AJ102" s="298"/>
      <c r="AK102" s="298"/>
      <c r="AL102" s="298"/>
      <c r="AM102" s="298"/>
      <c r="AN102" s="298"/>
    </row>
    <row r="103" spans="7:40" ht="15" hidden="1" customHeight="1">
      <c r="G103" s="202"/>
      <c r="H103" s="201"/>
      <c r="I103" s="876"/>
      <c r="J103" s="304"/>
      <c r="K103" s="180"/>
      <c r="L103" s="199"/>
      <c r="M103" s="176" t="s">
        <v>28</v>
      </c>
      <c r="N103" s="176"/>
      <c r="O103" s="176"/>
      <c r="P103" s="176"/>
      <c r="Q103" s="176"/>
      <c r="R103" s="176"/>
      <c r="S103" s="176"/>
      <c r="T103" s="176"/>
      <c r="U103" s="176"/>
      <c r="V103" s="176"/>
      <c r="W103" s="176"/>
      <c r="X103" s="176"/>
      <c r="Y103" s="176"/>
      <c r="Z103" s="279"/>
      <c r="AA103" s="279"/>
      <c r="AB103" s="187"/>
      <c r="AC103" s="307"/>
      <c r="AD103" s="307"/>
      <c r="AE103" s="307"/>
      <c r="AF103" s="307"/>
      <c r="AG103" s="307"/>
      <c r="AH103" s="307"/>
      <c r="AI103" s="307"/>
      <c r="AJ103" s="307"/>
      <c r="AK103" s="307"/>
      <c r="AL103" s="307"/>
      <c r="AM103" s="307"/>
      <c r="AN103" s="307"/>
    </row>
    <row r="104" spans="7:40" ht="15" hidden="1" customHeight="1">
      <c r="G104" s="201"/>
      <c r="H104" s="201"/>
      <c r="I104" s="305"/>
      <c r="J104" s="85"/>
      <c r="K104" s="180"/>
      <c r="L104" s="112"/>
      <c r="M104" s="175" t="s">
        <v>13</v>
      </c>
      <c r="N104" s="175"/>
      <c r="O104" s="175"/>
      <c r="P104" s="175"/>
      <c r="Q104" s="175"/>
      <c r="R104" s="175"/>
      <c r="S104" s="175"/>
      <c r="T104" s="175"/>
      <c r="U104" s="175"/>
      <c r="V104" s="175"/>
      <c r="W104" s="175"/>
      <c r="X104" s="175"/>
      <c r="Y104" s="175"/>
      <c r="Z104" s="280"/>
      <c r="AA104" s="280"/>
      <c r="AB104" s="187"/>
      <c r="AC104" s="307"/>
      <c r="AD104" s="307"/>
      <c r="AE104" s="307"/>
      <c r="AF104" s="307"/>
      <c r="AG104" s="307"/>
      <c r="AH104" s="307"/>
      <c r="AI104" s="307"/>
      <c r="AJ104" s="307"/>
      <c r="AK104" s="307"/>
      <c r="AL104" s="307"/>
      <c r="AM104" s="307"/>
      <c r="AN104" s="307"/>
    </row>
    <row r="105" spans="7:40" ht="15" hidden="1" customHeight="1">
      <c r="G105" s="179"/>
      <c r="H105" s="201"/>
      <c r="I105" s="201"/>
      <c r="J105" s="85"/>
      <c r="K105" s="180"/>
      <c r="L105" s="112"/>
      <c r="M105" s="164"/>
      <c r="N105" s="164"/>
      <c r="O105" s="164"/>
      <c r="P105" s="164"/>
      <c r="Q105" s="164"/>
      <c r="R105" s="164"/>
      <c r="S105" s="164"/>
      <c r="T105" s="164"/>
      <c r="U105" s="164"/>
      <c r="V105" s="164"/>
      <c r="W105" s="164"/>
      <c r="X105" s="164"/>
      <c r="Y105" s="164"/>
      <c r="Z105" s="276"/>
      <c r="AA105" s="276"/>
      <c r="AB105" s="187"/>
      <c r="AC105" s="307"/>
      <c r="AD105" s="307"/>
      <c r="AE105" s="307"/>
      <c r="AF105" s="307"/>
      <c r="AG105" s="307"/>
      <c r="AH105" s="307"/>
      <c r="AI105" s="307"/>
      <c r="AJ105" s="307"/>
      <c r="AK105" s="307"/>
      <c r="AL105" s="307"/>
      <c r="AM105" s="307"/>
      <c r="AN105" s="307"/>
    </row>
    <row r="106" spans="7:40" ht="15" hidden="1" customHeight="1">
      <c r="G106" s="179"/>
      <c r="H106" s="201"/>
      <c r="I106" s="201"/>
      <c r="J106" s="85"/>
      <c r="K106" s="180"/>
      <c r="L106" s="112"/>
      <c r="M106" s="163" t="s">
        <v>19</v>
      </c>
      <c r="N106" s="163"/>
      <c r="O106" s="163"/>
      <c r="P106" s="163"/>
      <c r="Q106" s="163"/>
      <c r="R106" s="163"/>
      <c r="S106" s="163"/>
      <c r="T106" s="163"/>
      <c r="U106" s="163"/>
      <c r="V106" s="163"/>
      <c r="W106" s="163"/>
      <c r="X106" s="163"/>
      <c r="Y106" s="163"/>
      <c r="Z106" s="277"/>
      <c r="AA106" s="277"/>
      <c r="AB106" s="187"/>
      <c r="AC106" s="307"/>
      <c r="AD106" s="307"/>
      <c r="AE106" s="307"/>
      <c r="AF106" s="307"/>
      <c r="AG106" s="307"/>
      <c r="AH106" s="307"/>
      <c r="AI106" s="307"/>
      <c r="AJ106" s="307"/>
      <c r="AK106" s="307"/>
      <c r="AL106" s="307"/>
      <c r="AM106" s="307"/>
      <c r="AN106" s="307"/>
    </row>
    <row r="107" spans="7:40" ht="15" hidden="1" customHeight="1">
      <c r="G107" s="179"/>
      <c r="H107" s="201"/>
      <c r="I107" s="201"/>
      <c r="J107" s="85"/>
      <c r="K107" s="180"/>
      <c r="L107" s="112"/>
      <c r="M107" s="162" t="s">
        <v>20</v>
      </c>
      <c r="N107" s="162"/>
      <c r="O107" s="162"/>
      <c r="P107" s="162"/>
      <c r="Q107" s="162"/>
      <c r="R107" s="162"/>
      <c r="S107" s="162"/>
      <c r="T107" s="162"/>
      <c r="U107" s="162"/>
      <c r="V107" s="162"/>
      <c r="W107" s="162"/>
      <c r="X107" s="162"/>
      <c r="Y107" s="162"/>
      <c r="Z107" s="278"/>
      <c r="AA107" s="278"/>
      <c r="AB107" s="187"/>
      <c r="AC107" s="307"/>
      <c r="AD107" s="307"/>
      <c r="AE107" s="307"/>
      <c r="AF107" s="307"/>
      <c r="AG107" s="307"/>
      <c r="AH107" s="307"/>
      <c r="AI107" s="307"/>
      <c r="AJ107" s="307"/>
      <c r="AK107" s="307"/>
      <c r="AL107" s="307"/>
      <c r="AM107" s="307"/>
      <c r="AN107" s="307"/>
    </row>
    <row r="108" spans="7:40" ht="15" hidden="1" customHeight="1">
      <c r="G108" s="179"/>
      <c r="H108" s="201"/>
      <c r="I108" s="201"/>
      <c r="J108" s="85"/>
      <c r="K108" s="180"/>
      <c r="L108" s="112"/>
      <c r="M108" s="177" t="s">
        <v>21</v>
      </c>
      <c r="N108" s="177"/>
      <c r="O108" s="177"/>
      <c r="P108" s="177"/>
      <c r="Q108" s="177"/>
      <c r="R108" s="177"/>
      <c r="S108" s="177"/>
      <c r="T108" s="177"/>
      <c r="U108" s="177"/>
      <c r="V108" s="177"/>
      <c r="W108" s="177"/>
      <c r="X108" s="177"/>
      <c r="Y108" s="177"/>
      <c r="Z108" s="281"/>
      <c r="AA108" s="281"/>
      <c r="AB108" s="187"/>
      <c r="AC108" s="307"/>
      <c r="AD108" s="307"/>
      <c r="AE108" s="307"/>
      <c r="AF108" s="307"/>
      <c r="AG108" s="307"/>
      <c r="AH108" s="307"/>
      <c r="AI108" s="307"/>
      <c r="AJ108" s="307"/>
      <c r="AK108" s="307"/>
      <c r="AL108" s="307"/>
      <c r="AM108" s="307"/>
      <c r="AN108" s="307"/>
    </row>
    <row r="109" spans="7:40" s="35" customFormat="1" ht="15" hidden="1" customHeight="1">
      <c r="G109" s="202"/>
      <c r="H109" s="200"/>
      <c r="I109" s="201"/>
      <c r="J109" s="85"/>
      <c r="K109" s="85"/>
      <c r="L109" s="171"/>
      <c r="M109" s="195"/>
      <c r="N109" s="268"/>
      <c r="O109" s="192"/>
      <c r="P109" s="267"/>
      <c r="Q109" s="267"/>
      <c r="R109" s="267"/>
      <c r="S109" s="267"/>
      <c r="T109" s="267"/>
      <c r="U109" s="267"/>
      <c r="V109" s="267"/>
      <c r="W109" s="80"/>
      <c r="X109" s="306" t="s">
        <v>87</v>
      </c>
      <c r="Y109" s="80"/>
      <c r="Z109" s="125" t="s">
        <v>88</v>
      </c>
      <c r="AA109" s="126"/>
      <c r="AB109" s="289"/>
      <c r="AC109" s="298"/>
      <c r="AD109" s="298"/>
      <c r="AE109" s="298"/>
      <c r="AF109" s="298"/>
      <c r="AG109" s="298"/>
      <c r="AH109" s="298"/>
      <c r="AI109" s="298"/>
      <c r="AJ109" s="298"/>
      <c r="AK109" s="298"/>
      <c r="AL109" s="298"/>
      <c r="AM109" s="298"/>
      <c r="AN109" s="298"/>
    </row>
    <row r="110" spans="7:40" ht="17.100000000000001" hidden="1" customHeight="1"/>
    <row r="111" spans="7:40" ht="17.100000000000001" hidden="1" customHeight="1"/>
    <row r="112" spans="7:40" s="34" customFormat="1" ht="17.100000000000001" hidden="1" customHeight="1">
      <c r="G112" s="34" t="s">
        <v>15</v>
      </c>
      <c r="I112" s="34" t="s">
        <v>72</v>
      </c>
      <c r="U112" s="183"/>
    </row>
    <row r="113" spans="7:35" ht="17.100000000000001" hidden="1" customHeight="1">
      <c r="T113" s="127"/>
      <c r="U113" s="42"/>
    </row>
    <row r="114" spans="7:35" ht="16.5" hidden="1" customHeight="1">
      <c r="G114" s="180"/>
      <c r="H114" s="180"/>
      <c r="I114" s="180"/>
      <c r="J114" s="180"/>
      <c r="K114" s="180"/>
      <c r="L114" s="208" t="s">
        <v>96</v>
      </c>
      <c r="M114" s="204" t="s">
        <v>23</v>
      </c>
      <c r="N114" s="209"/>
      <c r="O114" s="773"/>
      <c r="P114" s="774"/>
      <c r="Q114" s="774"/>
      <c r="R114" s="774"/>
      <c r="S114" s="774"/>
      <c r="T114" s="774"/>
      <c r="U114" s="774"/>
      <c r="V114" s="775"/>
      <c r="W114" s="188"/>
      <c r="X114" s="307"/>
      <c r="Y114" s="307"/>
      <c r="Z114" s="307"/>
      <c r="AA114" s="307"/>
      <c r="AB114" s="307"/>
      <c r="AC114" s="307"/>
      <c r="AD114" s="307"/>
      <c r="AE114" s="307"/>
      <c r="AF114" s="307"/>
      <c r="AG114" s="307"/>
      <c r="AH114" s="307"/>
      <c r="AI114" s="307"/>
    </row>
    <row r="115" spans="7:35" s="35" customFormat="1" ht="15" hidden="1" customHeight="1">
      <c r="G115" s="179"/>
      <c r="H115" s="178"/>
      <c r="I115" s="178"/>
      <c r="J115" s="181"/>
      <c r="L115" s="170" t="s">
        <v>298</v>
      </c>
      <c r="M115" s="159" t="s">
        <v>18</v>
      </c>
      <c r="N115" s="273"/>
      <c r="O115" s="773"/>
      <c r="P115" s="774"/>
      <c r="Q115" s="774"/>
      <c r="R115" s="774"/>
      <c r="S115" s="774"/>
      <c r="T115" s="774"/>
      <c r="U115" s="774"/>
      <c r="V115" s="775"/>
      <c r="W115" s="188"/>
      <c r="X115" s="298"/>
      <c r="Y115" s="298"/>
      <c r="Z115" s="298"/>
      <c r="AA115" s="298"/>
      <c r="AB115" s="298"/>
      <c r="AC115" s="298"/>
      <c r="AD115" s="298"/>
      <c r="AE115" s="298"/>
      <c r="AF115" s="298"/>
      <c r="AG115" s="298"/>
      <c r="AH115" s="298"/>
      <c r="AI115" s="298"/>
    </row>
    <row r="116" spans="7:35" s="35" customFormat="1" ht="15" hidden="1" customHeight="1">
      <c r="G116" s="179"/>
      <c r="H116" s="178"/>
      <c r="I116" s="178"/>
      <c r="J116" s="181"/>
      <c r="L116" s="170" t="s">
        <v>8</v>
      </c>
      <c r="M116" s="160" t="s">
        <v>7</v>
      </c>
      <c r="N116" s="274"/>
      <c r="O116" s="773"/>
      <c r="P116" s="774"/>
      <c r="Q116" s="774"/>
      <c r="R116" s="774"/>
      <c r="S116" s="774"/>
      <c r="T116" s="774"/>
      <c r="U116" s="774"/>
      <c r="V116" s="775"/>
      <c r="W116" s="188"/>
      <c r="X116" s="298"/>
      <c r="Y116" s="298"/>
      <c r="Z116" s="298"/>
      <c r="AA116" s="298"/>
      <c r="AB116" s="298"/>
      <c r="AC116" s="298"/>
      <c r="AD116" s="298"/>
      <c r="AE116" s="298"/>
      <c r="AF116" s="298"/>
      <c r="AG116" s="298"/>
      <c r="AH116" s="298"/>
      <c r="AI116" s="298"/>
    </row>
    <row r="117" spans="7:35" s="35" customFormat="1" ht="15" hidden="1" customHeight="1">
      <c r="G117" s="179"/>
      <c r="H117" s="178"/>
      <c r="I117" s="178"/>
      <c r="J117" s="181"/>
      <c r="L117" s="170" t="s">
        <v>11</v>
      </c>
      <c r="M117" s="161" t="s">
        <v>25</v>
      </c>
      <c r="N117" s="275"/>
      <c r="O117" s="773"/>
      <c r="P117" s="774"/>
      <c r="Q117" s="774"/>
      <c r="R117" s="774"/>
      <c r="S117" s="774"/>
      <c r="T117" s="774"/>
      <c r="U117" s="774"/>
      <c r="V117" s="775"/>
      <c r="W117" s="188"/>
      <c r="X117" s="298"/>
      <c r="Y117" s="298"/>
      <c r="Z117" s="298"/>
      <c r="AA117" s="298"/>
      <c r="AB117" s="298"/>
      <c r="AC117" s="298"/>
      <c r="AD117" s="298"/>
      <c r="AE117" s="298"/>
      <c r="AF117" s="298"/>
      <c r="AG117" s="298"/>
      <c r="AH117" s="298"/>
      <c r="AI117" s="298"/>
    </row>
    <row r="118" spans="7:35" s="35" customFormat="1" ht="24.95" hidden="1" customHeight="1">
      <c r="G118" s="180"/>
      <c r="H118" s="178"/>
      <c r="I118" s="799"/>
      <c r="J118" s="181"/>
      <c r="L118" s="170"/>
      <c r="M118" s="172"/>
      <c r="N118" s="191"/>
      <c r="O118" s="284"/>
      <c r="P118" s="269"/>
      <c r="Q118" s="269"/>
      <c r="R118" s="269"/>
      <c r="S118" s="269"/>
      <c r="T118" s="269"/>
      <c r="U118" s="269"/>
      <c r="V118" s="270"/>
      <c r="W118" s="190"/>
      <c r="X118" s="298"/>
      <c r="Y118" s="298"/>
      <c r="Z118" s="298"/>
      <c r="AA118" s="298"/>
      <c r="AB118" s="298"/>
      <c r="AC118" s="298"/>
      <c r="AD118" s="298"/>
      <c r="AE118" s="298"/>
      <c r="AF118" s="298"/>
      <c r="AG118" s="298"/>
      <c r="AH118" s="298"/>
      <c r="AI118" s="298"/>
    </row>
    <row r="119" spans="7:35" s="35" customFormat="1" ht="15" hidden="1" customHeight="1">
      <c r="G119" s="182"/>
      <c r="H119" s="178"/>
      <c r="I119" s="799"/>
      <c r="J119" s="800"/>
      <c r="L119" s="170" t="s">
        <v>22</v>
      </c>
      <c r="M119" s="173" t="s">
        <v>10</v>
      </c>
      <c r="N119" s="272"/>
      <c r="O119" s="835"/>
      <c r="P119" s="836"/>
      <c r="Q119" s="836"/>
      <c r="R119" s="836"/>
      <c r="S119" s="836"/>
      <c r="T119" s="836"/>
      <c r="U119" s="836"/>
      <c r="V119" s="837"/>
      <c r="W119" s="188"/>
      <c r="X119" s="298"/>
      <c r="Y119" s="317" t="str">
        <f>strCheckUnique(Z119:Z122)</f>
        <v/>
      </c>
      <c r="Z119" s="298"/>
      <c r="AA119" s="317"/>
      <c r="AB119" s="298"/>
      <c r="AC119" s="298"/>
      <c r="AD119" s="298"/>
      <c r="AE119" s="298"/>
      <c r="AF119" s="298"/>
      <c r="AG119" s="298"/>
      <c r="AH119" s="298"/>
      <c r="AI119" s="298"/>
    </row>
    <row r="120" spans="7:35" s="35" customFormat="1" ht="17.100000000000001" hidden="1" customHeight="1">
      <c r="G120" s="182"/>
      <c r="H120" s="178">
        <v>1</v>
      </c>
      <c r="I120" s="799"/>
      <c r="J120" s="800"/>
      <c r="K120" s="203"/>
      <c r="L120" s="171"/>
      <c r="M120" s="174"/>
      <c r="N120" s="205"/>
      <c r="O120" s="192"/>
      <c r="P120" s="192"/>
      <c r="Q120" s="192"/>
      <c r="R120" s="838"/>
      <c r="S120" s="840" t="s">
        <v>87</v>
      </c>
      <c r="T120" s="838"/>
      <c r="U120" s="842" t="s">
        <v>88</v>
      </c>
      <c r="V120" s="185"/>
      <c r="W120" s="188"/>
      <c r="X120" s="298" t="str">
        <f>strCheckDate(O121:V121)</f>
        <v/>
      </c>
      <c r="Y120" s="317"/>
      <c r="Z120" s="317" t="str">
        <f>IF(M120="","",M120 )</f>
        <v/>
      </c>
      <c r="AA120" s="317"/>
      <c r="AB120" s="317"/>
      <c r="AC120" s="317"/>
      <c r="AD120" s="298"/>
      <c r="AE120" s="298"/>
      <c r="AF120" s="298"/>
      <c r="AG120" s="298"/>
      <c r="AH120" s="298"/>
      <c r="AI120" s="298"/>
    </row>
    <row r="121" spans="7:35" s="35" customFormat="1" ht="0.2" hidden="1" customHeight="1">
      <c r="G121" s="182"/>
      <c r="H121" s="178"/>
      <c r="I121" s="799"/>
      <c r="J121" s="800"/>
      <c r="K121" s="203"/>
      <c r="L121" s="194"/>
      <c r="M121" s="205"/>
      <c r="N121" s="205"/>
      <c r="O121" s="205"/>
      <c r="P121" s="205"/>
      <c r="Q121" s="297" t="str">
        <f>R120 &amp; "-" &amp; T120</f>
        <v>-</v>
      </c>
      <c r="R121" s="839"/>
      <c r="S121" s="841"/>
      <c r="T121" s="839"/>
      <c r="U121" s="843"/>
      <c r="V121" s="185"/>
      <c r="W121" s="190"/>
      <c r="X121" s="298"/>
      <c r="Y121" s="298"/>
      <c r="Z121" s="298"/>
      <c r="AA121" s="298"/>
      <c r="AB121" s="298"/>
      <c r="AC121" s="298"/>
      <c r="AD121" s="298"/>
      <c r="AE121" s="298"/>
      <c r="AF121" s="298"/>
      <c r="AG121" s="298"/>
      <c r="AH121" s="298"/>
      <c r="AI121" s="298"/>
    </row>
    <row r="122" spans="7:35" ht="15" hidden="1" customHeight="1">
      <c r="G122" s="182"/>
      <c r="H122" s="180"/>
      <c r="I122" s="799"/>
      <c r="J122" s="800"/>
      <c r="K122" s="180"/>
      <c r="L122" s="112"/>
      <c r="M122" s="176" t="s">
        <v>28</v>
      </c>
      <c r="N122" s="176"/>
      <c r="O122" s="176"/>
      <c r="P122" s="176"/>
      <c r="Q122" s="176"/>
      <c r="R122" s="176"/>
      <c r="S122" s="176"/>
      <c r="T122" s="176"/>
      <c r="U122" s="279"/>
      <c r="V122" s="158"/>
      <c r="W122" s="186"/>
      <c r="X122" s="307"/>
      <c r="Y122" s="307"/>
      <c r="Z122" s="307"/>
      <c r="AA122" s="307"/>
      <c r="AB122" s="307"/>
      <c r="AC122" s="307"/>
      <c r="AD122" s="307"/>
      <c r="AE122" s="307"/>
      <c r="AF122" s="307"/>
      <c r="AG122" s="307"/>
      <c r="AH122" s="307"/>
      <c r="AI122" s="307"/>
    </row>
    <row r="123" spans="7:35" ht="15" hidden="1" customHeight="1">
      <c r="G123" s="180"/>
      <c r="H123" s="180"/>
      <c r="I123" s="799"/>
      <c r="J123" s="85"/>
      <c r="K123" s="180"/>
      <c r="L123" s="112"/>
      <c r="M123" s="175" t="s">
        <v>13</v>
      </c>
      <c r="N123" s="175"/>
      <c r="O123" s="175"/>
      <c r="P123" s="175"/>
      <c r="Q123" s="175"/>
      <c r="R123" s="175"/>
      <c r="S123" s="175"/>
      <c r="T123" s="175"/>
      <c r="U123" s="280"/>
      <c r="V123" s="158"/>
      <c r="W123" s="187"/>
      <c r="X123" s="307"/>
      <c r="Y123" s="307"/>
      <c r="Z123" s="307"/>
      <c r="AA123" s="307"/>
      <c r="AB123" s="307"/>
      <c r="AC123" s="307"/>
      <c r="AD123" s="307"/>
      <c r="AE123" s="307"/>
      <c r="AF123" s="307"/>
      <c r="AG123" s="307"/>
      <c r="AH123" s="307"/>
      <c r="AI123" s="307"/>
    </row>
    <row r="124" spans="7:35" ht="15" hidden="1" customHeight="1">
      <c r="G124" s="179"/>
      <c r="H124" s="180"/>
      <c r="I124" s="180"/>
      <c r="J124" s="85"/>
      <c r="K124" s="180"/>
      <c r="L124" s="112"/>
      <c r="M124" s="164"/>
      <c r="N124" s="164"/>
      <c r="O124" s="164"/>
      <c r="P124" s="164"/>
      <c r="Q124" s="164"/>
      <c r="R124" s="164"/>
      <c r="S124" s="164"/>
      <c r="T124" s="164"/>
      <c r="U124" s="276"/>
      <c r="V124" s="158"/>
      <c r="W124" s="187"/>
      <c r="X124" s="307"/>
      <c r="Y124" s="307"/>
      <c r="Z124" s="307"/>
      <c r="AA124" s="307"/>
      <c r="AB124" s="307"/>
      <c r="AC124" s="307"/>
      <c r="AD124" s="307"/>
      <c r="AE124" s="307"/>
      <c r="AF124" s="307"/>
      <c r="AG124" s="307"/>
      <c r="AH124" s="307"/>
      <c r="AI124" s="307"/>
    </row>
    <row r="125" spans="7:35" ht="15" hidden="1" customHeight="1">
      <c r="G125" s="179"/>
      <c r="H125" s="180"/>
      <c r="I125" s="180"/>
      <c r="J125" s="85"/>
      <c r="K125" s="180"/>
      <c r="L125" s="112"/>
      <c r="M125" s="163" t="s">
        <v>19</v>
      </c>
      <c r="N125" s="163"/>
      <c r="O125" s="163"/>
      <c r="P125" s="163"/>
      <c r="Q125" s="163"/>
      <c r="R125" s="163"/>
      <c r="S125" s="163"/>
      <c r="T125" s="163"/>
      <c r="U125" s="277"/>
      <c r="V125" s="158"/>
      <c r="W125" s="187"/>
      <c r="X125" s="307"/>
      <c r="Y125" s="307"/>
      <c r="Z125" s="307"/>
      <c r="AA125" s="307"/>
      <c r="AB125" s="307"/>
      <c r="AC125" s="307"/>
      <c r="AD125" s="307"/>
      <c r="AE125" s="307"/>
      <c r="AF125" s="307"/>
      <c r="AG125" s="307"/>
      <c r="AH125" s="307"/>
      <c r="AI125" s="307"/>
    </row>
    <row r="126" spans="7:35" ht="15" hidden="1" customHeight="1">
      <c r="G126" s="179"/>
      <c r="H126" s="180"/>
      <c r="I126" s="180"/>
      <c r="J126" s="85"/>
      <c r="K126" s="180"/>
      <c r="L126" s="112"/>
      <c r="M126" s="162" t="s">
        <v>20</v>
      </c>
      <c r="N126" s="162"/>
      <c r="O126" s="162"/>
      <c r="P126" s="162"/>
      <c r="Q126" s="162"/>
      <c r="R126" s="162"/>
      <c r="S126" s="162"/>
      <c r="T126" s="162"/>
      <c r="U126" s="278"/>
      <c r="V126" s="158"/>
      <c r="W126" s="187"/>
      <c r="X126" s="307"/>
      <c r="Y126" s="307"/>
      <c r="Z126" s="307"/>
      <c r="AA126" s="307"/>
      <c r="AB126" s="307"/>
      <c r="AC126" s="307"/>
      <c r="AD126" s="307"/>
      <c r="AE126" s="307"/>
      <c r="AF126" s="307"/>
      <c r="AG126" s="307"/>
      <c r="AH126" s="307"/>
      <c r="AI126" s="307"/>
    </row>
    <row r="127" spans="7:35" ht="15" hidden="1" customHeight="1">
      <c r="G127" s="179"/>
      <c r="H127" s="180"/>
      <c r="I127" s="180"/>
      <c r="J127" s="85"/>
      <c r="K127" s="180"/>
      <c r="L127" s="112"/>
      <c r="M127" s="177" t="s">
        <v>21</v>
      </c>
      <c r="N127" s="177"/>
      <c r="O127" s="177"/>
      <c r="P127" s="177"/>
      <c r="Q127" s="177"/>
      <c r="R127" s="177"/>
      <c r="S127" s="177"/>
      <c r="T127" s="177"/>
      <c r="U127" s="281"/>
      <c r="V127" s="158"/>
      <c r="W127" s="187"/>
      <c r="X127" s="307"/>
      <c r="Y127" s="307"/>
      <c r="Z127" s="307"/>
      <c r="AA127" s="307"/>
      <c r="AB127" s="307"/>
      <c r="AC127" s="307"/>
      <c r="AD127" s="307"/>
      <c r="AE127" s="307"/>
      <c r="AF127" s="307"/>
      <c r="AG127" s="307"/>
      <c r="AH127" s="307"/>
      <c r="AI127" s="307"/>
    </row>
    <row r="128" spans="7:35" ht="17.100000000000001" hidden="1" customHeight="1">
      <c r="X128" s="307"/>
      <c r="Y128" s="307"/>
      <c r="Z128" s="307"/>
      <c r="AA128" s="307"/>
      <c r="AB128" s="307"/>
      <c r="AC128" s="307"/>
      <c r="AD128" s="307"/>
      <c r="AE128" s="307"/>
      <c r="AF128" s="307"/>
      <c r="AG128" s="307"/>
      <c r="AH128" s="307"/>
    </row>
    <row r="129" spans="7:35" s="34" customFormat="1" ht="17.100000000000001" hidden="1" customHeight="1">
      <c r="G129" s="34" t="s">
        <v>15</v>
      </c>
      <c r="I129" s="34" t="s">
        <v>186</v>
      </c>
      <c r="V129" s="183"/>
      <c r="X129" s="323"/>
      <c r="Y129" s="323"/>
      <c r="Z129" s="323"/>
      <c r="AA129" s="323"/>
      <c r="AB129" s="323"/>
      <c r="AC129" s="323"/>
      <c r="AD129" s="323"/>
      <c r="AE129" s="323"/>
      <c r="AF129" s="323"/>
      <c r="AG129" s="323"/>
      <c r="AH129" s="323"/>
    </row>
    <row r="130" spans="7:35" ht="17.100000000000001" hidden="1" customHeight="1">
      <c r="T130" s="127"/>
      <c r="U130" s="42"/>
      <c r="X130" s="307"/>
      <c r="Y130" s="307"/>
      <c r="Z130" s="307"/>
      <c r="AA130" s="307"/>
      <c r="AB130" s="307"/>
      <c r="AC130" s="307"/>
      <c r="AD130" s="307"/>
      <c r="AE130" s="307"/>
      <c r="AF130" s="307"/>
      <c r="AG130" s="307"/>
      <c r="AH130" s="307"/>
    </row>
    <row r="131" spans="7:35" ht="16.5" hidden="1" customHeight="1">
      <c r="G131" s="180"/>
      <c r="H131" s="180"/>
      <c r="I131" s="180"/>
      <c r="J131" s="180"/>
      <c r="K131" s="180"/>
      <c r="L131" s="208" t="s">
        <v>96</v>
      </c>
      <c r="M131" s="204" t="s">
        <v>23</v>
      </c>
      <c r="N131" s="209"/>
      <c r="O131" s="773"/>
      <c r="P131" s="774"/>
      <c r="Q131" s="774"/>
      <c r="R131" s="774"/>
      <c r="S131" s="774"/>
      <c r="T131" s="774"/>
      <c r="U131" s="774"/>
      <c r="V131" s="775"/>
      <c r="W131" s="188"/>
      <c r="X131" s="307"/>
      <c r="Y131" s="307"/>
      <c r="Z131" s="307"/>
      <c r="AA131" s="307"/>
      <c r="AB131" s="307"/>
      <c r="AC131" s="307"/>
      <c r="AD131" s="307"/>
      <c r="AE131" s="307"/>
      <c r="AF131" s="307"/>
      <c r="AG131" s="307"/>
      <c r="AH131" s="307"/>
      <c r="AI131" s="307"/>
    </row>
    <row r="132" spans="7:35" s="35" customFormat="1" ht="15" hidden="1" customHeight="1">
      <c r="G132" s="179"/>
      <c r="H132" s="178"/>
      <c r="I132" s="178"/>
      <c r="J132" s="181"/>
      <c r="L132" s="170" t="s">
        <v>298</v>
      </c>
      <c r="M132" s="159" t="s">
        <v>18</v>
      </c>
      <c r="N132" s="273"/>
      <c r="O132" s="773"/>
      <c r="P132" s="774"/>
      <c r="Q132" s="774"/>
      <c r="R132" s="774"/>
      <c r="S132" s="774"/>
      <c r="T132" s="774"/>
      <c r="U132" s="774"/>
      <c r="V132" s="775"/>
      <c r="W132" s="188"/>
      <c r="X132" s="298"/>
      <c r="Y132" s="298"/>
      <c r="Z132" s="298"/>
      <c r="AA132" s="298"/>
      <c r="AB132" s="298"/>
      <c r="AC132" s="298"/>
      <c r="AD132" s="298"/>
      <c r="AE132" s="298"/>
      <c r="AF132" s="298"/>
      <c r="AG132" s="298"/>
      <c r="AH132" s="298"/>
      <c r="AI132" s="298"/>
    </row>
    <row r="133" spans="7:35" s="35" customFormat="1" ht="15" hidden="1" customHeight="1">
      <c r="G133" s="179"/>
      <c r="H133" s="178"/>
      <c r="I133" s="178"/>
      <c r="J133" s="181"/>
      <c r="L133" s="170" t="s">
        <v>8</v>
      </c>
      <c r="M133" s="160" t="s">
        <v>7</v>
      </c>
      <c r="N133" s="274"/>
      <c r="O133" s="773"/>
      <c r="P133" s="774"/>
      <c r="Q133" s="774"/>
      <c r="R133" s="774"/>
      <c r="S133" s="774"/>
      <c r="T133" s="774"/>
      <c r="U133" s="774"/>
      <c r="V133" s="775"/>
      <c r="W133" s="188"/>
      <c r="X133" s="298"/>
      <c r="Y133" s="298"/>
      <c r="Z133" s="298"/>
      <c r="AA133" s="298"/>
      <c r="AB133" s="298"/>
      <c r="AC133" s="298"/>
      <c r="AD133" s="298"/>
      <c r="AE133" s="298"/>
      <c r="AF133" s="298"/>
      <c r="AG133" s="298"/>
      <c r="AH133" s="298"/>
      <c r="AI133" s="298"/>
    </row>
    <row r="134" spans="7:35" s="35" customFormat="1" ht="15" hidden="1" customHeight="1">
      <c r="G134" s="179"/>
      <c r="H134" s="178"/>
      <c r="I134" s="178"/>
      <c r="J134" s="181"/>
      <c r="L134" s="170" t="s">
        <v>11</v>
      </c>
      <c r="M134" s="161" t="s">
        <v>25</v>
      </c>
      <c r="N134" s="275"/>
      <c r="O134" s="773"/>
      <c r="P134" s="774"/>
      <c r="Q134" s="774"/>
      <c r="R134" s="774"/>
      <c r="S134" s="774"/>
      <c r="T134" s="774"/>
      <c r="U134" s="774"/>
      <c r="V134" s="775"/>
      <c r="W134" s="188"/>
      <c r="X134" s="298"/>
      <c r="Y134" s="298"/>
      <c r="Z134" s="298"/>
      <c r="AA134" s="298"/>
      <c r="AB134" s="298"/>
      <c r="AC134" s="298"/>
      <c r="AD134" s="298"/>
      <c r="AE134" s="298"/>
      <c r="AF134" s="298"/>
      <c r="AG134" s="298"/>
      <c r="AH134" s="298"/>
      <c r="AI134" s="298"/>
    </row>
    <row r="135" spans="7:35" s="35" customFormat="1" ht="24.95" hidden="1" customHeight="1">
      <c r="G135" s="180"/>
      <c r="H135" s="178"/>
      <c r="I135" s="799"/>
      <c r="J135" s="181"/>
      <c r="L135" s="170"/>
      <c r="M135" s="172"/>
      <c r="N135" s="191"/>
      <c r="O135" s="284"/>
      <c r="P135" s="269"/>
      <c r="Q135" s="269"/>
      <c r="R135" s="269"/>
      <c r="S135" s="269"/>
      <c r="T135" s="269"/>
      <c r="U135" s="269"/>
      <c r="V135" s="270"/>
      <c r="W135" s="190"/>
      <c r="X135" s="298"/>
      <c r="Y135" s="298"/>
      <c r="Z135" s="298"/>
      <c r="AA135" s="298"/>
      <c r="AB135" s="298"/>
      <c r="AC135" s="298"/>
      <c r="AD135" s="298"/>
      <c r="AE135" s="298"/>
      <c r="AF135" s="298"/>
      <c r="AG135" s="298"/>
      <c r="AH135" s="298"/>
      <c r="AI135" s="298"/>
    </row>
    <row r="136" spans="7:35" s="35" customFormat="1" ht="15" hidden="1" customHeight="1">
      <c r="G136" s="182"/>
      <c r="H136" s="178"/>
      <c r="I136" s="799"/>
      <c r="J136" s="800"/>
      <c r="L136" s="170" t="s">
        <v>22</v>
      </c>
      <c r="M136" s="173" t="s">
        <v>10</v>
      </c>
      <c r="N136" s="272"/>
      <c r="O136" s="835"/>
      <c r="P136" s="836"/>
      <c r="Q136" s="836"/>
      <c r="R136" s="836"/>
      <c r="S136" s="836"/>
      <c r="T136" s="836"/>
      <c r="U136" s="836"/>
      <c r="V136" s="837"/>
      <c r="W136" s="188"/>
      <c r="X136" s="298"/>
      <c r="Y136" s="317" t="str">
        <f>strCheckUnique(Z136:Z139)</f>
        <v/>
      </c>
      <c r="Z136" s="298"/>
      <c r="AA136" s="317"/>
      <c r="AB136" s="298"/>
      <c r="AC136" s="298"/>
      <c r="AD136" s="298"/>
      <c r="AE136" s="298"/>
      <c r="AF136" s="298"/>
      <c r="AG136" s="298"/>
      <c r="AH136" s="298"/>
      <c r="AI136" s="298"/>
    </row>
    <row r="137" spans="7:35" s="35" customFormat="1" ht="17.100000000000001" hidden="1" customHeight="1">
      <c r="G137" s="182"/>
      <c r="H137" s="178">
        <v>1</v>
      </c>
      <c r="I137" s="799"/>
      <c r="J137" s="800"/>
      <c r="K137" s="203"/>
      <c r="L137" s="171"/>
      <c r="M137" s="174"/>
      <c r="N137" s="205"/>
      <c r="O137" s="192"/>
      <c r="P137" s="192"/>
      <c r="Q137" s="192"/>
      <c r="R137" s="838"/>
      <c r="S137" s="840" t="s">
        <v>87</v>
      </c>
      <c r="T137" s="838"/>
      <c r="U137" s="842" t="s">
        <v>88</v>
      </c>
      <c r="V137" s="185"/>
      <c r="W137" s="188"/>
      <c r="X137" s="298" t="str">
        <f>strCheckDate(O138:V138)</f>
        <v/>
      </c>
      <c r="Y137" s="317"/>
      <c r="Z137" s="317" t="str">
        <f>IF(M137="","",M137 )</f>
        <v/>
      </c>
      <c r="AA137" s="317"/>
      <c r="AB137" s="317"/>
      <c r="AC137" s="317"/>
      <c r="AD137" s="298"/>
      <c r="AE137" s="298"/>
      <c r="AF137" s="298"/>
      <c r="AG137" s="298"/>
      <c r="AH137" s="298"/>
      <c r="AI137" s="298"/>
    </row>
    <row r="138" spans="7:35" s="35" customFormat="1" ht="0.2" hidden="1" customHeight="1">
      <c r="G138" s="182"/>
      <c r="H138" s="178"/>
      <c r="I138" s="799"/>
      <c r="J138" s="800"/>
      <c r="K138" s="203"/>
      <c r="L138" s="194"/>
      <c r="M138" s="205"/>
      <c r="N138" s="205"/>
      <c r="O138" s="205"/>
      <c r="P138" s="205"/>
      <c r="Q138" s="297" t="str">
        <f>R137 &amp; "-" &amp; T137</f>
        <v>-</v>
      </c>
      <c r="R138" s="839"/>
      <c r="S138" s="841"/>
      <c r="T138" s="839"/>
      <c r="U138" s="843"/>
      <c r="V138" s="185"/>
      <c r="W138" s="190"/>
      <c r="X138" s="298"/>
      <c r="Y138" s="298"/>
      <c r="Z138" s="298"/>
      <c r="AA138" s="298"/>
      <c r="AB138" s="298"/>
      <c r="AC138" s="298"/>
      <c r="AD138" s="298"/>
      <c r="AE138" s="298"/>
      <c r="AF138" s="298"/>
      <c r="AG138" s="298"/>
      <c r="AH138" s="298"/>
      <c r="AI138" s="298"/>
    </row>
    <row r="139" spans="7:35" ht="15" hidden="1" customHeight="1">
      <c r="G139" s="182"/>
      <c r="H139" s="180"/>
      <c r="I139" s="799"/>
      <c r="J139" s="800"/>
      <c r="K139" s="180"/>
      <c r="L139" s="112"/>
      <c r="M139" s="176" t="s">
        <v>28</v>
      </c>
      <c r="N139" s="176"/>
      <c r="O139" s="176"/>
      <c r="P139" s="176"/>
      <c r="Q139" s="176"/>
      <c r="R139" s="176"/>
      <c r="S139" s="176"/>
      <c r="T139" s="176"/>
      <c r="U139" s="279"/>
      <c r="V139" s="158"/>
      <c r="W139" s="186"/>
      <c r="X139" s="307"/>
      <c r="Y139" s="307"/>
      <c r="Z139" s="307"/>
      <c r="AA139" s="307"/>
      <c r="AB139" s="307"/>
      <c r="AC139" s="307"/>
      <c r="AD139" s="307"/>
      <c r="AE139" s="307"/>
      <c r="AF139" s="307"/>
      <c r="AG139" s="307"/>
      <c r="AH139" s="307"/>
      <c r="AI139" s="307"/>
    </row>
    <row r="140" spans="7:35" ht="15" hidden="1" customHeight="1">
      <c r="G140" s="180"/>
      <c r="H140" s="180"/>
      <c r="I140" s="799"/>
      <c r="J140" s="85"/>
      <c r="K140" s="180"/>
      <c r="L140" s="112"/>
      <c r="M140" s="175" t="s">
        <v>13</v>
      </c>
      <c r="N140" s="175"/>
      <c r="O140" s="175"/>
      <c r="P140" s="175"/>
      <c r="Q140" s="175"/>
      <c r="R140" s="175"/>
      <c r="S140" s="175"/>
      <c r="T140" s="175"/>
      <c r="U140" s="280"/>
      <c r="V140" s="158"/>
      <c r="W140" s="187"/>
      <c r="X140" s="307"/>
      <c r="Y140" s="307"/>
      <c r="Z140" s="307"/>
      <c r="AA140" s="307"/>
      <c r="AB140" s="307"/>
      <c r="AC140" s="307"/>
      <c r="AD140" s="307"/>
      <c r="AE140" s="307"/>
      <c r="AF140" s="307"/>
      <c r="AG140" s="307"/>
      <c r="AH140" s="307"/>
      <c r="AI140" s="307"/>
    </row>
    <row r="141" spans="7:35" ht="15" hidden="1" customHeight="1">
      <c r="G141" s="179"/>
      <c r="H141" s="180"/>
      <c r="I141" s="180"/>
      <c r="J141" s="85"/>
      <c r="K141" s="180"/>
      <c r="L141" s="112"/>
      <c r="M141" s="164"/>
      <c r="N141" s="164"/>
      <c r="O141" s="164"/>
      <c r="P141" s="164"/>
      <c r="Q141" s="164"/>
      <c r="R141" s="164"/>
      <c r="S141" s="164"/>
      <c r="T141" s="164"/>
      <c r="U141" s="276"/>
      <c r="V141" s="158"/>
      <c r="W141" s="187"/>
      <c r="X141" s="307"/>
      <c r="Y141" s="307"/>
      <c r="Z141" s="307"/>
      <c r="AA141" s="307"/>
      <c r="AB141" s="307"/>
      <c r="AC141" s="307"/>
      <c r="AD141" s="307"/>
      <c r="AE141" s="307"/>
      <c r="AF141" s="307"/>
      <c r="AG141" s="307"/>
      <c r="AH141" s="307"/>
      <c r="AI141" s="307"/>
    </row>
    <row r="142" spans="7:35" ht="15" hidden="1" customHeight="1">
      <c r="G142" s="179"/>
      <c r="H142" s="180"/>
      <c r="I142" s="180"/>
      <c r="J142" s="85"/>
      <c r="K142" s="180"/>
      <c r="L142" s="112"/>
      <c r="M142" s="163" t="s">
        <v>19</v>
      </c>
      <c r="N142" s="163"/>
      <c r="O142" s="163"/>
      <c r="P142" s="163"/>
      <c r="Q142" s="163"/>
      <c r="R142" s="163"/>
      <c r="S142" s="163"/>
      <c r="T142" s="163"/>
      <c r="U142" s="277"/>
      <c r="V142" s="158"/>
      <c r="W142" s="187"/>
      <c r="X142" s="307"/>
      <c r="Y142" s="307"/>
      <c r="Z142" s="307"/>
      <c r="AA142" s="307"/>
      <c r="AB142" s="307"/>
      <c r="AC142" s="307"/>
      <c r="AD142" s="307"/>
      <c r="AE142" s="307"/>
      <c r="AF142" s="307"/>
      <c r="AG142" s="307"/>
      <c r="AH142" s="307"/>
      <c r="AI142" s="307"/>
    </row>
    <row r="143" spans="7:35" ht="15" hidden="1" customHeight="1">
      <c r="G143" s="179"/>
      <c r="H143" s="180"/>
      <c r="I143" s="180"/>
      <c r="J143" s="85"/>
      <c r="K143" s="180"/>
      <c r="L143" s="112"/>
      <c r="M143" s="162" t="s">
        <v>20</v>
      </c>
      <c r="N143" s="162"/>
      <c r="O143" s="162"/>
      <c r="P143" s="162"/>
      <c r="Q143" s="162"/>
      <c r="R143" s="162"/>
      <c r="S143" s="162"/>
      <c r="T143" s="162"/>
      <c r="U143" s="278"/>
      <c r="V143" s="158"/>
      <c r="W143" s="187"/>
      <c r="X143" s="307"/>
      <c r="Y143" s="307"/>
      <c r="Z143" s="307"/>
      <c r="AA143" s="307"/>
      <c r="AB143" s="307"/>
      <c r="AC143" s="307"/>
      <c r="AD143" s="307"/>
      <c r="AE143" s="307"/>
      <c r="AF143" s="307"/>
      <c r="AG143" s="307"/>
      <c r="AH143" s="307"/>
      <c r="AI143" s="307"/>
    </row>
    <row r="144" spans="7:35" ht="15" hidden="1" customHeight="1">
      <c r="G144" s="179"/>
      <c r="H144" s="180"/>
      <c r="I144" s="180"/>
      <c r="J144" s="85"/>
      <c r="K144" s="180"/>
      <c r="L144" s="112"/>
      <c r="M144" s="177" t="s">
        <v>21</v>
      </c>
      <c r="N144" s="177"/>
      <c r="O144" s="177"/>
      <c r="P144" s="177"/>
      <c r="Q144" s="177"/>
      <c r="R144" s="177"/>
      <c r="S144" s="177"/>
      <c r="T144" s="177"/>
      <c r="U144" s="281"/>
      <c r="V144" s="158"/>
      <c r="W144" s="187"/>
      <c r="X144" s="307"/>
      <c r="Y144" s="307"/>
      <c r="Z144" s="307"/>
      <c r="AA144" s="307"/>
      <c r="AB144" s="307"/>
      <c r="AC144" s="307"/>
      <c r="AD144" s="307"/>
      <c r="AE144" s="307"/>
      <c r="AF144" s="307"/>
      <c r="AG144" s="307"/>
      <c r="AH144" s="307"/>
      <c r="AI144" s="307"/>
    </row>
    <row r="145" spans="7:35" ht="17.100000000000001" hidden="1" customHeight="1">
      <c r="X145" s="307"/>
      <c r="Y145" s="307"/>
      <c r="Z145" s="307"/>
      <c r="AA145" s="307"/>
      <c r="AB145" s="307"/>
      <c r="AC145" s="307"/>
      <c r="AD145" s="307"/>
      <c r="AE145" s="307"/>
      <c r="AF145" s="307"/>
      <c r="AG145" s="307"/>
      <c r="AH145" s="307"/>
    </row>
    <row r="146" spans="7:35" s="34" customFormat="1" ht="17.100000000000001" hidden="1" customHeight="1">
      <c r="G146" s="34" t="s">
        <v>15</v>
      </c>
      <c r="I146" s="34" t="s">
        <v>187</v>
      </c>
      <c r="V146" s="183"/>
      <c r="X146" s="323"/>
      <c r="Y146" s="323"/>
      <c r="Z146" s="323"/>
      <c r="AA146" s="323"/>
      <c r="AB146" s="323"/>
      <c r="AC146" s="323"/>
      <c r="AD146" s="323"/>
      <c r="AE146" s="323"/>
      <c r="AF146" s="323"/>
      <c r="AG146" s="323"/>
      <c r="AH146" s="323"/>
    </row>
    <row r="147" spans="7:35" ht="17.100000000000001" hidden="1" customHeight="1">
      <c r="T147" s="127"/>
      <c r="U147" s="42"/>
      <c r="X147" s="307"/>
      <c r="Y147" s="307"/>
      <c r="Z147" s="307"/>
      <c r="AA147" s="307"/>
      <c r="AB147" s="307"/>
      <c r="AC147" s="307"/>
      <c r="AD147" s="307"/>
      <c r="AE147" s="307"/>
      <c r="AF147" s="307"/>
      <c r="AG147" s="307"/>
      <c r="AH147" s="307"/>
    </row>
    <row r="148" spans="7:35" ht="16.5" hidden="1" customHeight="1">
      <c r="G148" s="180"/>
      <c r="H148" s="180"/>
      <c r="I148" s="180"/>
      <c r="J148" s="180"/>
      <c r="K148" s="180"/>
      <c r="L148" s="208" t="s">
        <v>96</v>
      </c>
      <c r="M148" s="204" t="s">
        <v>23</v>
      </c>
      <c r="N148" s="209"/>
      <c r="O148" s="773"/>
      <c r="P148" s="774"/>
      <c r="Q148" s="774"/>
      <c r="R148" s="774"/>
      <c r="S148" s="774"/>
      <c r="T148" s="774"/>
      <c r="U148" s="774"/>
      <c r="V148" s="775"/>
      <c r="W148" s="188"/>
      <c r="X148" s="307"/>
      <c r="Y148" s="307"/>
      <c r="Z148" s="307"/>
      <c r="AA148" s="307"/>
      <c r="AB148" s="307"/>
      <c r="AC148" s="307"/>
      <c r="AD148" s="307"/>
      <c r="AE148" s="307"/>
      <c r="AF148" s="307"/>
      <c r="AG148" s="307"/>
      <c r="AH148" s="307"/>
      <c r="AI148" s="307"/>
    </row>
    <row r="149" spans="7:35" s="35" customFormat="1" ht="15" hidden="1" customHeight="1">
      <c r="G149" s="179"/>
      <c r="H149" s="178"/>
      <c r="I149" s="178"/>
      <c r="J149" s="181"/>
      <c r="L149" s="170" t="s">
        <v>298</v>
      </c>
      <c r="M149" s="159" t="s">
        <v>18</v>
      </c>
      <c r="N149" s="273"/>
      <c r="O149" s="773"/>
      <c r="P149" s="774"/>
      <c r="Q149" s="774"/>
      <c r="R149" s="774"/>
      <c r="S149" s="774"/>
      <c r="T149" s="774"/>
      <c r="U149" s="774"/>
      <c r="V149" s="775"/>
      <c r="W149" s="188"/>
      <c r="X149" s="298"/>
      <c r="Y149" s="298"/>
      <c r="Z149" s="298"/>
      <c r="AA149" s="298"/>
      <c r="AB149" s="298"/>
      <c r="AC149" s="298"/>
      <c r="AD149" s="298"/>
      <c r="AE149" s="298"/>
      <c r="AF149" s="298"/>
      <c r="AG149" s="298"/>
      <c r="AH149" s="298"/>
      <c r="AI149" s="298"/>
    </row>
    <row r="150" spans="7:35" s="35" customFormat="1" ht="15" hidden="1" customHeight="1">
      <c r="G150" s="179"/>
      <c r="H150" s="178"/>
      <c r="I150" s="178"/>
      <c r="J150" s="181"/>
      <c r="L150" s="170" t="s">
        <v>8</v>
      </c>
      <c r="M150" s="160" t="s">
        <v>7</v>
      </c>
      <c r="N150" s="274"/>
      <c r="O150" s="773"/>
      <c r="P150" s="774"/>
      <c r="Q150" s="774"/>
      <c r="R150" s="774"/>
      <c r="S150" s="774"/>
      <c r="T150" s="774"/>
      <c r="U150" s="774"/>
      <c r="V150" s="775"/>
      <c r="W150" s="188"/>
      <c r="X150" s="298"/>
      <c r="Y150" s="298"/>
      <c r="Z150" s="298"/>
      <c r="AA150" s="298"/>
      <c r="AB150" s="298"/>
      <c r="AC150" s="298"/>
      <c r="AD150" s="298"/>
      <c r="AE150" s="298"/>
      <c r="AF150" s="298"/>
      <c r="AG150" s="298"/>
      <c r="AH150" s="298"/>
      <c r="AI150" s="298"/>
    </row>
    <row r="151" spans="7:35" s="35" customFormat="1" ht="15" hidden="1" customHeight="1">
      <c r="G151" s="179"/>
      <c r="H151" s="178"/>
      <c r="I151" s="178"/>
      <c r="J151" s="181"/>
      <c r="L151" s="170" t="s">
        <v>11</v>
      </c>
      <c r="M151" s="161" t="s">
        <v>25</v>
      </c>
      <c r="N151" s="275"/>
      <c r="O151" s="773"/>
      <c r="P151" s="774"/>
      <c r="Q151" s="774"/>
      <c r="R151" s="774"/>
      <c r="S151" s="774"/>
      <c r="T151" s="774"/>
      <c r="U151" s="774"/>
      <c r="V151" s="775"/>
      <c r="W151" s="188"/>
      <c r="X151" s="298"/>
      <c r="Y151" s="298"/>
      <c r="Z151" s="298"/>
      <c r="AA151" s="298"/>
      <c r="AB151" s="298"/>
      <c r="AC151" s="298"/>
      <c r="AD151" s="298"/>
      <c r="AE151" s="298"/>
      <c r="AF151" s="298"/>
      <c r="AG151" s="298"/>
      <c r="AH151" s="298"/>
      <c r="AI151" s="298"/>
    </row>
    <row r="152" spans="7:35" s="35" customFormat="1" ht="24.95" hidden="1" customHeight="1">
      <c r="G152" s="180"/>
      <c r="H152" s="178"/>
      <c r="I152" s="799"/>
      <c r="J152" s="181"/>
      <c r="L152" s="170" t="s">
        <v>12</v>
      </c>
      <c r="M152" s="172" t="s">
        <v>9</v>
      </c>
      <c r="N152" s="191"/>
      <c r="O152" s="756"/>
      <c r="P152" s="757"/>
      <c r="Q152" s="757"/>
      <c r="R152" s="757"/>
      <c r="S152" s="757"/>
      <c r="T152" s="757"/>
      <c r="U152" s="757"/>
      <c r="V152" s="758"/>
      <c r="W152" s="188"/>
      <c r="X152" s="298"/>
      <c r="Y152" s="298"/>
      <c r="Z152" s="298"/>
      <c r="AA152" s="298"/>
      <c r="AB152" s="298"/>
      <c r="AC152" s="298"/>
      <c r="AD152" s="298"/>
      <c r="AE152" s="298"/>
      <c r="AF152" s="298"/>
      <c r="AG152" s="298"/>
      <c r="AH152" s="298"/>
      <c r="AI152" s="298"/>
    </row>
    <row r="153" spans="7:35" s="35" customFormat="1" ht="15" hidden="1" customHeight="1">
      <c r="G153" s="182"/>
      <c r="H153" s="178"/>
      <c r="I153" s="799"/>
      <c r="J153" s="800"/>
      <c r="L153" s="170" t="s">
        <v>22</v>
      </c>
      <c r="M153" s="173" t="s">
        <v>10</v>
      </c>
      <c r="N153" s="272"/>
      <c r="O153" s="835"/>
      <c r="P153" s="836"/>
      <c r="Q153" s="836"/>
      <c r="R153" s="836"/>
      <c r="S153" s="836"/>
      <c r="T153" s="836"/>
      <c r="U153" s="836"/>
      <c r="V153" s="837"/>
      <c r="W153" s="188"/>
      <c r="X153" s="298"/>
      <c r="Y153" s="317" t="str">
        <f>strCheckUnique(Z153:Z156)</f>
        <v/>
      </c>
      <c r="Z153" s="298"/>
      <c r="AA153" s="317"/>
      <c r="AB153" s="298"/>
      <c r="AC153" s="298"/>
      <c r="AD153" s="298"/>
      <c r="AE153" s="298"/>
      <c r="AF153" s="298"/>
      <c r="AG153" s="298"/>
      <c r="AH153" s="298"/>
      <c r="AI153" s="298"/>
    </row>
    <row r="154" spans="7:35" s="35" customFormat="1" ht="15.75" hidden="1" customHeight="1">
      <c r="G154" s="182"/>
      <c r="H154" s="178">
        <v>1</v>
      </c>
      <c r="I154" s="799"/>
      <c r="J154" s="800"/>
      <c r="K154" s="203"/>
      <c r="L154" s="171"/>
      <c r="M154" s="174"/>
      <c r="N154" s="205"/>
      <c r="O154" s="324"/>
      <c r="P154" s="192"/>
      <c r="Q154" s="192"/>
      <c r="R154" s="838"/>
      <c r="S154" s="840" t="s">
        <v>87</v>
      </c>
      <c r="T154" s="838"/>
      <c r="U154" s="842" t="s">
        <v>88</v>
      </c>
      <c r="V154" s="185"/>
      <c r="W154" s="188"/>
      <c r="X154" s="298" t="str">
        <f>strCheckDate(O155:V155)</f>
        <v/>
      </c>
      <c r="Y154" s="317"/>
      <c r="Z154" s="317" t="str">
        <f>IF(M154="","",M154 )</f>
        <v/>
      </c>
      <c r="AA154" s="317"/>
      <c r="AB154" s="317"/>
      <c r="AC154" s="317"/>
      <c r="AD154" s="298"/>
      <c r="AE154" s="298"/>
      <c r="AF154" s="298"/>
      <c r="AG154" s="298"/>
      <c r="AH154" s="298"/>
      <c r="AI154" s="298"/>
    </row>
    <row r="155" spans="7:35" s="35" customFormat="1" ht="0.2" hidden="1" customHeight="1">
      <c r="G155" s="182"/>
      <c r="H155" s="178"/>
      <c r="I155" s="799"/>
      <c r="J155" s="800"/>
      <c r="K155" s="203"/>
      <c r="L155" s="194"/>
      <c r="M155" s="205"/>
      <c r="N155" s="205"/>
      <c r="O155" s="205"/>
      <c r="P155" s="205"/>
      <c r="Q155" s="297" t="str">
        <f>R154 &amp; "-" &amp; T154</f>
        <v>-</v>
      </c>
      <c r="R155" s="839"/>
      <c r="S155" s="841"/>
      <c r="T155" s="839"/>
      <c r="U155" s="843"/>
      <c r="V155" s="185"/>
      <c r="W155" s="190"/>
      <c r="X155" s="298"/>
      <c r="Y155" s="298"/>
      <c r="Z155" s="298"/>
      <c r="AA155" s="298"/>
      <c r="AB155" s="298"/>
      <c r="AC155" s="298"/>
      <c r="AD155" s="298"/>
      <c r="AE155" s="298"/>
      <c r="AF155" s="298"/>
      <c r="AG155" s="298"/>
      <c r="AH155" s="298"/>
      <c r="AI155" s="298"/>
    </row>
    <row r="156" spans="7:35" ht="15" hidden="1" customHeight="1">
      <c r="G156" s="182"/>
      <c r="H156" s="180"/>
      <c r="I156" s="799"/>
      <c r="J156" s="800"/>
      <c r="K156" s="180"/>
      <c r="L156" s="112"/>
      <c r="M156" s="176" t="s">
        <v>28</v>
      </c>
      <c r="N156" s="176"/>
      <c r="O156" s="176"/>
      <c r="P156" s="176"/>
      <c r="Q156" s="176"/>
      <c r="R156" s="176"/>
      <c r="S156" s="176"/>
      <c r="T156" s="176"/>
      <c r="U156" s="279"/>
      <c r="V156" s="158"/>
      <c r="W156" s="186"/>
      <c r="X156" s="307"/>
      <c r="Y156" s="307"/>
      <c r="Z156" s="307"/>
      <c r="AA156" s="307"/>
      <c r="AB156" s="307"/>
      <c r="AC156" s="307"/>
      <c r="AD156" s="307"/>
      <c r="AE156" s="307"/>
      <c r="AF156" s="307"/>
      <c r="AG156" s="307"/>
      <c r="AH156" s="307"/>
      <c r="AI156" s="307"/>
    </row>
    <row r="157" spans="7:35" ht="15" hidden="1" customHeight="1">
      <c r="G157" s="180"/>
      <c r="H157" s="180"/>
      <c r="I157" s="799"/>
      <c r="J157" s="85"/>
      <c r="K157" s="180"/>
      <c r="L157" s="112"/>
      <c r="M157" s="175" t="s">
        <v>13</v>
      </c>
      <c r="N157" s="175"/>
      <c r="O157" s="175"/>
      <c r="P157" s="175"/>
      <c r="Q157" s="175"/>
      <c r="R157" s="175"/>
      <c r="S157" s="175"/>
      <c r="T157" s="175"/>
      <c r="U157" s="280"/>
      <c r="V157" s="158"/>
      <c r="W157" s="187"/>
      <c r="X157" s="307"/>
      <c r="Y157" s="307"/>
      <c r="Z157" s="307"/>
      <c r="AA157" s="307"/>
      <c r="AB157" s="307"/>
      <c r="AC157" s="307"/>
      <c r="AD157" s="307"/>
      <c r="AE157" s="307"/>
      <c r="AF157" s="307"/>
      <c r="AG157" s="307"/>
      <c r="AH157" s="307"/>
      <c r="AI157" s="307"/>
    </row>
    <row r="158" spans="7:35" ht="15" hidden="1" customHeight="1">
      <c r="G158" s="179"/>
      <c r="H158" s="180"/>
      <c r="I158" s="180"/>
      <c r="J158" s="85"/>
      <c r="K158" s="180"/>
      <c r="L158" s="112"/>
      <c r="M158" s="164" t="s">
        <v>14</v>
      </c>
      <c r="N158" s="164"/>
      <c r="O158" s="164"/>
      <c r="P158" s="164"/>
      <c r="Q158" s="164"/>
      <c r="R158" s="164"/>
      <c r="S158" s="164"/>
      <c r="T158" s="164"/>
      <c r="U158" s="276"/>
      <c r="V158" s="158"/>
      <c r="W158" s="187"/>
      <c r="X158" s="307"/>
      <c r="Y158" s="307"/>
      <c r="Z158" s="307"/>
      <c r="AA158" s="307"/>
      <c r="AB158" s="307"/>
      <c r="AC158" s="307"/>
      <c r="AD158" s="307"/>
      <c r="AE158" s="307"/>
      <c r="AF158" s="307"/>
      <c r="AG158" s="307"/>
      <c r="AH158" s="307"/>
      <c r="AI158" s="307"/>
    </row>
    <row r="159" spans="7:35" ht="15" hidden="1" customHeight="1">
      <c r="G159" s="179"/>
      <c r="H159" s="180"/>
      <c r="I159" s="180"/>
      <c r="J159" s="85"/>
      <c r="K159" s="180"/>
      <c r="L159" s="112"/>
      <c r="M159" s="163" t="s">
        <v>19</v>
      </c>
      <c r="N159" s="163"/>
      <c r="O159" s="163"/>
      <c r="P159" s="163"/>
      <c r="Q159" s="163"/>
      <c r="R159" s="163"/>
      <c r="S159" s="163"/>
      <c r="T159" s="163"/>
      <c r="U159" s="277"/>
      <c r="V159" s="158"/>
      <c r="W159" s="187"/>
      <c r="X159" s="307"/>
      <c r="Y159" s="307"/>
      <c r="Z159" s="307"/>
      <c r="AA159" s="307"/>
      <c r="AB159" s="307"/>
      <c r="AC159" s="307"/>
      <c r="AD159" s="307"/>
      <c r="AE159" s="307"/>
      <c r="AF159" s="307"/>
      <c r="AG159" s="307"/>
      <c r="AH159" s="307"/>
      <c r="AI159" s="307"/>
    </row>
    <row r="160" spans="7:35" ht="15" hidden="1" customHeight="1">
      <c r="G160" s="179"/>
      <c r="H160" s="180"/>
      <c r="I160" s="180"/>
      <c r="J160" s="85"/>
      <c r="K160" s="180"/>
      <c r="L160" s="112"/>
      <c r="M160" s="162" t="s">
        <v>20</v>
      </c>
      <c r="N160" s="162"/>
      <c r="O160" s="162"/>
      <c r="P160" s="162"/>
      <c r="Q160" s="162"/>
      <c r="R160" s="162"/>
      <c r="S160" s="162"/>
      <c r="T160" s="162"/>
      <c r="U160" s="278"/>
      <c r="V160" s="158"/>
      <c r="W160" s="187"/>
      <c r="X160" s="307"/>
      <c r="Y160" s="307"/>
      <c r="Z160" s="307"/>
      <c r="AA160" s="307"/>
      <c r="AB160" s="307"/>
      <c r="AC160" s="307"/>
      <c r="AD160" s="307"/>
      <c r="AE160" s="307"/>
      <c r="AF160" s="307"/>
      <c r="AG160" s="307"/>
      <c r="AH160" s="307"/>
      <c r="AI160" s="307"/>
    </row>
    <row r="161" spans="1:50" ht="7.5" hidden="1" customHeight="1">
      <c r="G161" s="179"/>
      <c r="H161" s="180"/>
      <c r="I161" s="180"/>
      <c r="J161" s="85"/>
      <c r="K161" s="180"/>
      <c r="L161" s="112"/>
      <c r="M161" s="177" t="s">
        <v>21</v>
      </c>
      <c r="N161" s="177"/>
      <c r="O161" s="177"/>
      <c r="P161" s="177"/>
      <c r="Q161" s="177"/>
      <c r="R161" s="177"/>
      <c r="S161" s="177"/>
      <c r="T161" s="177"/>
      <c r="U161" s="281"/>
      <c r="V161" s="158"/>
      <c r="W161" s="187"/>
      <c r="X161" s="307"/>
      <c r="Y161" s="307"/>
      <c r="Z161" s="307"/>
      <c r="AA161" s="307"/>
      <c r="AB161" s="307"/>
      <c r="AC161" s="307"/>
      <c r="AD161" s="307"/>
      <c r="AE161" s="307"/>
      <c r="AF161" s="307"/>
      <c r="AG161" s="307"/>
      <c r="AH161" s="307"/>
      <c r="AI161" s="307"/>
    </row>
    <row r="163" spans="1:50" s="34" customFormat="1" ht="17.100000000000001" customHeight="1">
      <c r="A163" s="34" t="s">
        <v>15</v>
      </c>
      <c r="C163" s="34" t="s">
        <v>211</v>
      </c>
      <c r="AD163" s="183"/>
    </row>
    <row r="164" spans="1:50" ht="17.100000000000001" customHeight="1">
      <c r="AD164" s="42"/>
    </row>
    <row r="165" spans="1:50" ht="17.100000000000001" customHeight="1">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row>
    <row r="166" spans="1:50" s="35" customFormat="1" ht="22.5">
      <c r="A166" s="796">
        <v>1</v>
      </c>
      <c r="B166" s="298"/>
      <c r="C166" s="298"/>
      <c r="D166" s="298"/>
      <c r="E166" s="298"/>
      <c r="F166" s="320"/>
      <c r="G166" s="320"/>
      <c r="H166" s="320"/>
      <c r="I166" s="96"/>
      <c r="J166" s="86"/>
      <c r="K166" s="86"/>
      <c r="L166" s="339">
        <f>mergeValue(A166)</f>
        <v>1</v>
      </c>
      <c r="M166" s="593" t="s">
        <v>23</v>
      </c>
      <c r="N166" s="874"/>
      <c r="O166" s="875"/>
      <c r="P166" s="875"/>
      <c r="Q166" s="875"/>
      <c r="R166" s="875"/>
      <c r="S166" s="875"/>
      <c r="T166" s="875"/>
      <c r="U166" s="875"/>
      <c r="V166" s="875"/>
      <c r="W166" s="875"/>
      <c r="X166" s="875"/>
      <c r="Y166" s="875"/>
      <c r="Z166" s="875"/>
      <c r="AA166" s="875"/>
      <c r="AB166" s="875"/>
      <c r="AC166" s="875"/>
      <c r="AD166" s="875"/>
      <c r="AE166" s="875"/>
      <c r="AF166" s="875"/>
      <c r="AG166" s="875"/>
      <c r="AH166" s="875"/>
      <c r="AI166" s="875"/>
      <c r="AJ166" s="875"/>
      <c r="AK166" s="875"/>
      <c r="AL166" s="824"/>
      <c r="AM166" s="625" t="s">
        <v>507</v>
      </c>
      <c r="AN166" s="298"/>
      <c r="AO166" s="298"/>
      <c r="AP166" s="298"/>
      <c r="AQ166" s="298"/>
      <c r="AR166" s="298"/>
      <c r="AS166" s="298"/>
      <c r="AT166" s="298"/>
      <c r="AU166" s="298"/>
      <c r="AV166" s="298"/>
      <c r="AW166" s="298"/>
      <c r="AX166" s="298"/>
    </row>
    <row r="167" spans="1:50" s="35" customFormat="1" ht="22.5">
      <c r="A167" s="796"/>
      <c r="B167" s="796">
        <v>1</v>
      </c>
      <c r="C167" s="298"/>
      <c r="D167" s="298"/>
      <c r="E167" s="298"/>
      <c r="F167" s="348"/>
      <c r="G167" s="584"/>
      <c r="H167" s="584"/>
      <c r="I167" s="219"/>
      <c r="J167" s="46"/>
      <c r="L167" s="339" t="str">
        <f>mergeValue(A167) &amp;"."&amp; mergeValue(B167)</f>
        <v>1.1</v>
      </c>
      <c r="M167" s="159" t="s">
        <v>18</v>
      </c>
      <c r="N167" s="850"/>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851"/>
      <c r="AL167" s="820"/>
      <c r="AM167" s="624" t="s">
        <v>508</v>
      </c>
      <c r="AN167" s="298"/>
      <c r="AO167" s="298"/>
      <c r="AP167" s="298"/>
      <c r="AQ167" s="298"/>
      <c r="AR167" s="298"/>
      <c r="AS167" s="298"/>
      <c r="AT167" s="298"/>
      <c r="AU167" s="298"/>
      <c r="AV167" s="298"/>
      <c r="AW167" s="298"/>
      <c r="AX167" s="298"/>
    </row>
    <row r="168" spans="1:50" s="35" customFormat="1" ht="45">
      <c r="A168" s="796"/>
      <c r="B168" s="796"/>
      <c r="C168" s="796">
        <v>1</v>
      </c>
      <c r="D168" s="298"/>
      <c r="E168" s="298"/>
      <c r="F168" s="348"/>
      <c r="G168" s="584"/>
      <c r="H168" s="584"/>
      <c r="I168" s="219"/>
      <c r="J168" s="46"/>
      <c r="L168" s="339" t="str">
        <f>mergeValue(A168) &amp;"."&amp; mergeValue(B168)&amp;"."&amp; mergeValue(C168)</f>
        <v>1.1.1</v>
      </c>
      <c r="M168" s="160" t="s">
        <v>651</v>
      </c>
      <c r="N168" s="850"/>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851"/>
      <c r="AL168" s="820"/>
      <c r="AM168" s="624" t="s">
        <v>652</v>
      </c>
      <c r="AN168" s="298"/>
      <c r="AO168" s="298"/>
      <c r="AP168" s="298"/>
      <c r="AQ168" s="298"/>
      <c r="AR168" s="298"/>
      <c r="AS168" s="298"/>
      <c r="AT168" s="298"/>
      <c r="AU168" s="298"/>
      <c r="AV168" s="298"/>
      <c r="AW168" s="298"/>
      <c r="AX168" s="298"/>
    </row>
    <row r="169" spans="1:50" s="35" customFormat="1" ht="20.100000000000001" customHeight="1">
      <c r="A169" s="796"/>
      <c r="B169" s="796"/>
      <c r="C169" s="796"/>
      <c r="D169" s="796">
        <v>1</v>
      </c>
      <c r="E169" s="298"/>
      <c r="F169" s="348"/>
      <c r="G169" s="584"/>
      <c r="H169" s="584"/>
      <c r="I169" s="799"/>
      <c r="J169" s="800"/>
      <c r="K169" s="755"/>
      <c r="L169" s="801" t="str">
        <f>mergeValue(A169) &amp;"."&amp; mergeValue(B169)&amp;"."&amp; mergeValue(C169)&amp;"."&amp; mergeValue(D169)</f>
        <v>1.1.1.1</v>
      </c>
      <c r="M169" s="802"/>
      <c r="N169" s="761" t="s">
        <v>87</v>
      </c>
      <c r="O169" s="787"/>
      <c r="P169" s="791" t="s">
        <v>96</v>
      </c>
      <c r="Q169" s="792"/>
      <c r="R169" s="761" t="s">
        <v>88</v>
      </c>
      <c r="S169" s="787"/>
      <c r="T169" s="788">
        <v>1</v>
      </c>
      <c r="U169" s="847"/>
      <c r="V169" s="761" t="s">
        <v>88</v>
      </c>
      <c r="W169" s="787"/>
      <c r="X169" s="788">
        <v>1</v>
      </c>
      <c r="Y169" s="846"/>
      <c r="Z169" s="761" t="s">
        <v>88</v>
      </c>
      <c r="AA169" s="191"/>
      <c r="AB169" s="113">
        <v>1</v>
      </c>
      <c r="AC169" s="422"/>
      <c r="AD169" s="580"/>
      <c r="AE169" s="580"/>
      <c r="AF169" s="580"/>
      <c r="AG169" s="580"/>
      <c r="AH169" s="582"/>
      <c r="AI169" s="583" t="s">
        <v>87</v>
      </c>
      <c r="AJ169" s="582"/>
      <c r="AK169" s="583" t="s">
        <v>88</v>
      </c>
      <c r="AL169" s="282"/>
      <c r="AM169" s="781" t="s">
        <v>683</v>
      </c>
      <c r="AN169" s="298" t="str">
        <f>strCheckDateOnDP(AD169:AL169,List06_9_DP)</f>
        <v/>
      </c>
      <c r="AO169" s="317" t="str">
        <f>IF(AND(COUNTIF(AP165:AP165,AP169)&gt;1,AP169&lt;&gt;""),"ErrUnique:HasDoubleConn","")</f>
        <v/>
      </c>
      <c r="AP169" s="317"/>
      <c r="AQ169" s="317"/>
      <c r="AR169" s="317"/>
      <c r="AS169" s="317"/>
      <c r="AT169" s="317"/>
      <c r="AU169" s="298"/>
      <c r="AV169" s="298"/>
      <c r="AW169" s="298"/>
      <c r="AX169" s="298"/>
    </row>
    <row r="170" spans="1:50" s="35" customFormat="1" ht="20.100000000000001" customHeight="1">
      <c r="A170" s="796"/>
      <c r="B170" s="796"/>
      <c r="C170" s="796"/>
      <c r="D170" s="796"/>
      <c r="E170" s="298"/>
      <c r="F170" s="348"/>
      <c r="G170" s="584"/>
      <c r="H170" s="584"/>
      <c r="I170" s="799"/>
      <c r="J170" s="800"/>
      <c r="K170" s="755"/>
      <c r="L170" s="801"/>
      <c r="M170" s="802"/>
      <c r="N170" s="761"/>
      <c r="O170" s="787"/>
      <c r="P170" s="791"/>
      <c r="Q170" s="792"/>
      <c r="R170" s="761"/>
      <c r="S170" s="787"/>
      <c r="T170" s="788"/>
      <c r="U170" s="848"/>
      <c r="V170" s="761"/>
      <c r="W170" s="787"/>
      <c r="X170" s="788"/>
      <c r="Y170" s="846"/>
      <c r="Z170" s="761"/>
      <c r="AA170" s="444"/>
      <c r="AB170" s="210"/>
      <c r="AC170" s="210"/>
      <c r="AD170" s="261"/>
      <c r="AE170" s="261"/>
      <c r="AF170" s="261"/>
      <c r="AG170" s="300" t="str">
        <f>AH169 &amp; "-" &amp; AJ169</f>
        <v>-</v>
      </c>
      <c r="AH170" s="300"/>
      <c r="AI170" s="300"/>
      <c r="AJ170" s="300"/>
      <c r="AK170" s="300" t="s">
        <v>88</v>
      </c>
      <c r="AL170" s="447"/>
      <c r="AM170" s="781"/>
      <c r="AN170" s="298"/>
      <c r="AO170" s="317"/>
      <c r="AP170" s="317"/>
      <c r="AQ170" s="317"/>
      <c r="AR170" s="317"/>
      <c r="AS170" s="317"/>
      <c r="AT170" s="317"/>
      <c r="AU170" s="298"/>
      <c r="AV170" s="298"/>
      <c r="AW170" s="298"/>
      <c r="AX170" s="298"/>
    </row>
    <row r="171" spans="1:50" s="35" customFormat="1" ht="20.100000000000001" customHeight="1">
      <c r="A171" s="796"/>
      <c r="B171" s="796"/>
      <c r="C171" s="796"/>
      <c r="D171" s="796"/>
      <c r="E171" s="298"/>
      <c r="F171" s="348"/>
      <c r="G171" s="584"/>
      <c r="H171" s="584"/>
      <c r="I171" s="799"/>
      <c r="J171" s="800"/>
      <c r="K171" s="755"/>
      <c r="L171" s="801"/>
      <c r="M171" s="802"/>
      <c r="N171" s="761"/>
      <c r="O171" s="787"/>
      <c r="P171" s="791"/>
      <c r="Q171" s="792"/>
      <c r="R171" s="761"/>
      <c r="S171" s="787"/>
      <c r="T171" s="788"/>
      <c r="U171" s="849"/>
      <c r="V171" s="761"/>
      <c r="W171" s="446"/>
      <c r="X171" s="177"/>
      <c r="Y171" s="210"/>
      <c r="Z171" s="260"/>
      <c r="AA171" s="260"/>
      <c r="AB171" s="260"/>
      <c r="AC171" s="260"/>
      <c r="AD171" s="261"/>
      <c r="AE171" s="261"/>
      <c r="AF171" s="261"/>
      <c r="AG171" s="261"/>
      <c r="AH171" s="262"/>
      <c r="AI171" s="198"/>
      <c r="AJ171" s="198"/>
      <c r="AK171" s="262"/>
      <c r="AL171" s="186"/>
      <c r="AM171" s="781"/>
      <c r="AN171" s="298"/>
      <c r="AO171" s="317"/>
      <c r="AP171" s="317"/>
      <c r="AQ171" s="317"/>
      <c r="AR171" s="317"/>
      <c r="AS171" s="317"/>
      <c r="AT171" s="317"/>
      <c r="AU171" s="298"/>
      <c r="AV171" s="298"/>
      <c r="AW171" s="298"/>
      <c r="AX171" s="298"/>
    </row>
    <row r="172" spans="1:50" s="35" customFormat="1" ht="20.100000000000001" customHeight="1">
      <c r="A172" s="796"/>
      <c r="B172" s="796"/>
      <c r="C172" s="796"/>
      <c r="D172" s="796"/>
      <c r="E172" s="298"/>
      <c r="F172" s="348"/>
      <c r="G172" s="584"/>
      <c r="H172" s="584"/>
      <c r="I172" s="799"/>
      <c r="J172" s="800"/>
      <c r="K172" s="755"/>
      <c r="L172" s="801"/>
      <c r="M172" s="802"/>
      <c r="N172" s="761"/>
      <c r="O172" s="787"/>
      <c r="P172" s="791"/>
      <c r="Q172" s="792"/>
      <c r="R172" s="761"/>
      <c r="S172" s="263"/>
      <c r="T172" s="265"/>
      <c r="U172" s="264"/>
      <c r="V172" s="260"/>
      <c r="W172" s="260"/>
      <c r="X172" s="260"/>
      <c r="Y172" s="260"/>
      <c r="Z172" s="260"/>
      <c r="AA172" s="260"/>
      <c r="AB172" s="260"/>
      <c r="AC172" s="260"/>
      <c r="AD172" s="261"/>
      <c r="AE172" s="261"/>
      <c r="AF172" s="261"/>
      <c r="AG172" s="261"/>
      <c r="AH172" s="262"/>
      <c r="AI172" s="198"/>
      <c r="AJ172" s="198"/>
      <c r="AK172" s="262"/>
      <c r="AL172" s="186"/>
      <c r="AM172" s="781"/>
      <c r="AN172" s="298"/>
      <c r="AO172" s="317"/>
      <c r="AP172" s="317"/>
      <c r="AQ172" s="317"/>
      <c r="AR172" s="317"/>
      <c r="AS172" s="317"/>
      <c r="AT172" s="317"/>
      <c r="AU172" s="298"/>
      <c r="AV172" s="298"/>
      <c r="AW172" s="298"/>
      <c r="AX172" s="298"/>
    </row>
    <row r="173" spans="1:50" ht="20.100000000000001" customHeight="1">
      <c r="A173" s="796"/>
      <c r="B173" s="796"/>
      <c r="C173" s="796"/>
      <c r="D173" s="796"/>
      <c r="E173" s="350"/>
      <c r="F173" s="351"/>
      <c r="G173" s="350"/>
      <c r="H173" s="350"/>
      <c r="I173" s="799"/>
      <c r="J173" s="800"/>
      <c r="K173" s="755"/>
      <c r="L173" s="801"/>
      <c r="M173" s="802"/>
      <c r="N173" s="761"/>
      <c r="O173" s="445"/>
      <c r="P173" s="164"/>
      <c r="Q173" s="210" t="s">
        <v>394</v>
      </c>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266"/>
      <c r="AM173" s="781"/>
      <c r="AN173" s="307"/>
      <c r="AO173" s="307"/>
      <c r="AP173" s="318"/>
      <c r="AQ173" s="318"/>
      <c r="AR173" s="318"/>
      <c r="AS173" s="318"/>
      <c r="AT173" s="318"/>
      <c r="AU173" s="307"/>
      <c r="AV173" s="307"/>
      <c r="AW173" s="307"/>
      <c r="AX173" s="307"/>
    </row>
    <row r="174" spans="1:50" ht="15" customHeight="1">
      <c r="A174" s="796"/>
      <c r="B174" s="796"/>
      <c r="C174" s="796"/>
      <c r="D174" s="350"/>
      <c r="E174" s="350"/>
      <c r="F174" s="348"/>
      <c r="G174" s="350"/>
      <c r="H174" s="350"/>
      <c r="I174" s="180"/>
      <c r="J174" s="85"/>
      <c r="K174" s="180"/>
      <c r="L174" s="328"/>
      <c r="M174" s="163" t="s">
        <v>5</v>
      </c>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86"/>
      <c r="AM174" s="781"/>
      <c r="AN174" s="307"/>
      <c r="AO174" s="307"/>
      <c r="AP174" s="318"/>
      <c r="AQ174" s="318"/>
      <c r="AR174" s="318"/>
      <c r="AS174" s="318"/>
      <c r="AT174" s="318"/>
      <c r="AU174" s="307"/>
      <c r="AV174" s="307"/>
      <c r="AW174" s="307"/>
      <c r="AX174" s="307"/>
    </row>
    <row r="175" spans="1:50" ht="15" customHeight="1">
      <c r="A175" s="796"/>
      <c r="B175" s="796"/>
      <c r="C175" s="350"/>
      <c r="D175" s="350"/>
      <c r="E175" s="350"/>
      <c r="F175" s="348"/>
      <c r="G175" s="350"/>
      <c r="H175" s="350"/>
      <c r="I175" s="180"/>
      <c r="J175" s="85"/>
      <c r="K175" s="180"/>
      <c r="L175" s="112"/>
      <c r="M175" s="162" t="s">
        <v>659</v>
      </c>
      <c r="N175" s="162"/>
      <c r="O175" s="162"/>
      <c r="P175" s="162"/>
      <c r="Q175" s="162"/>
      <c r="R175" s="162"/>
      <c r="S175" s="162"/>
      <c r="T175" s="162"/>
      <c r="U175" s="162"/>
      <c r="V175" s="162"/>
      <c r="W175" s="162"/>
      <c r="X175" s="162"/>
      <c r="Y175" s="162"/>
      <c r="Z175" s="162"/>
      <c r="AA175" s="162"/>
      <c r="AB175" s="162"/>
      <c r="AC175" s="162"/>
      <c r="AD175" s="157"/>
      <c r="AE175" s="157"/>
      <c r="AF175" s="157"/>
      <c r="AG175" s="157"/>
      <c r="AH175" s="262"/>
      <c r="AI175" s="198"/>
      <c r="AJ175" s="197"/>
      <c r="AK175" s="162"/>
      <c r="AL175" s="198"/>
      <c r="AM175" s="186"/>
      <c r="AN175" s="307"/>
      <c r="AO175" s="307"/>
      <c r="AP175" s="307"/>
      <c r="AQ175" s="307"/>
      <c r="AR175" s="307"/>
      <c r="AS175" s="307"/>
      <c r="AT175" s="307"/>
      <c r="AU175" s="307"/>
      <c r="AV175" s="307"/>
      <c r="AW175" s="307"/>
      <c r="AX175" s="307"/>
    </row>
    <row r="176" spans="1:50" ht="15" customHeight="1">
      <c r="A176" s="796"/>
      <c r="B176" s="350"/>
      <c r="C176" s="350"/>
      <c r="D176" s="350"/>
      <c r="E176" s="350"/>
      <c r="F176" s="348"/>
      <c r="G176" s="350"/>
      <c r="H176" s="350"/>
      <c r="I176" s="180"/>
      <c r="J176" s="85"/>
      <c r="K176" s="180"/>
      <c r="L176" s="112"/>
      <c r="M176" s="177" t="s">
        <v>21</v>
      </c>
      <c r="N176" s="177"/>
      <c r="O176" s="177"/>
      <c r="P176" s="177"/>
      <c r="Q176" s="177"/>
      <c r="R176" s="177"/>
      <c r="S176" s="177"/>
      <c r="T176" s="177"/>
      <c r="U176" s="177"/>
      <c r="V176" s="177"/>
      <c r="W176" s="177"/>
      <c r="X176" s="177"/>
      <c r="Y176" s="177"/>
      <c r="Z176" s="177"/>
      <c r="AA176" s="177"/>
      <c r="AB176" s="177"/>
      <c r="AC176" s="177"/>
      <c r="AD176" s="157"/>
      <c r="AE176" s="157"/>
      <c r="AF176" s="157"/>
      <c r="AG176" s="157"/>
      <c r="AH176" s="262"/>
      <c r="AI176" s="198"/>
      <c r="AJ176" s="197"/>
      <c r="AK176" s="162"/>
      <c r="AL176" s="198"/>
      <c r="AM176" s="186"/>
      <c r="AN176" s="307"/>
      <c r="AO176" s="307"/>
      <c r="AP176" s="307"/>
      <c r="AQ176" s="307"/>
      <c r="AR176" s="307"/>
      <c r="AS176" s="307"/>
      <c r="AT176" s="307"/>
      <c r="AU176" s="307"/>
      <c r="AV176" s="307"/>
      <c r="AW176" s="307"/>
      <c r="AX176" s="307"/>
    </row>
    <row r="177" spans="1:50" ht="15" customHeight="1">
      <c r="F177" s="179"/>
      <c r="G177" s="180"/>
      <c r="H177" s="180"/>
      <c r="I177" s="220"/>
      <c r="J177" s="85"/>
      <c r="L177" s="112"/>
      <c r="M177" s="210" t="s">
        <v>312</v>
      </c>
      <c r="N177" s="210"/>
      <c r="O177" s="210"/>
      <c r="P177" s="210"/>
      <c r="Q177" s="210"/>
      <c r="R177" s="210"/>
      <c r="S177" s="210"/>
      <c r="T177" s="210"/>
      <c r="U177" s="210"/>
      <c r="V177" s="210"/>
      <c r="W177" s="210"/>
      <c r="X177" s="210"/>
      <c r="Y177" s="210"/>
      <c r="Z177" s="210"/>
      <c r="AA177" s="210"/>
      <c r="AB177" s="210"/>
      <c r="AC177" s="210"/>
      <c r="AD177" s="157"/>
      <c r="AE177" s="157"/>
      <c r="AF177" s="157"/>
      <c r="AG177" s="157"/>
      <c r="AH177" s="262"/>
      <c r="AI177" s="198"/>
      <c r="AJ177" s="197"/>
      <c r="AK177" s="162"/>
      <c r="AL177" s="198"/>
      <c r="AM177" s="186"/>
      <c r="AN177" s="307"/>
      <c r="AO177" s="307"/>
      <c r="AP177" s="307"/>
      <c r="AQ177" s="307"/>
      <c r="AR177" s="307"/>
      <c r="AS177" s="307"/>
      <c r="AT177" s="307"/>
      <c r="AU177" s="307"/>
      <c r="AV177" s="307"/>
      <c r="AW177" s="307"/>
      <c r="AX177" s="307"/>
    </row>
    <row r="178" spans="1:50" ht="15" customHeight="1">
      <c r="G178" s="179"/>
      <c r="H178" s="180"/>
      <c r="I178" s="180"/>
      <c r="J178" s="85"/>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307"/>
      <c r="AM178" s="307"/>
      <c r="AN178" s="307"/>
      <c r="AO178" s="307"/>
      <c r="AP178" s="307"/>
      <c r="AQ178" s="307"/>
      <c r="AR178" s="307"/>
      <c r="AS178" s="307"/>
      <c r="AT178" s="307"/>
      <c r="AU178" s="307"/>
    </row>
    <row r="179" spans="1:50" s="34" customFormat="1" ht="17.100000000000001" customHeight="1">
      <c r="A179" s="34" t="s">
        <v>15</v>
      </c>
      <c r="C179" s="34" t="s">
        <v>212</v>
      </c>
      <c r="T179" s="183"/>
    </row>
    <row r="180" spans="1:50" ht="17.100000000000001" customHeight="1">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row>
    <row r="181" spans="1:50" s="35" customFormat="1" ht="22.5" customHeight="1">
      <c r="A181" s="796">
        <v>1</v>
      </c>
      <c r="B181" s="298"/>
      <c r="C181" s="298"/>
      <c r="D181" s="298"/>
      <c r="E181" s="298"/>
      <c r="F181" s="320"/>
      <c r="G181" s="320"/>
      <c r="H181" s="320"/>
      <c r="I181" s="96"/>
      <c r="J181" s="86"/>
      <c r="K181" s="86"/>
      <c r="L181" s="339">
        <f>mergeValue(A181)</f>
        <v>1</v>
      </c>
      <c r="M181" s="209" t="s">
        <v>23</v>
      </c>
      <c r="N181" s="874"/>
      <c r="O181" s="875"/>
      <c r="P181" s="875"/>
      <c r="Q181" s="875"/>
      <c r="R181" s="875"/>
      <c r="S181" s="875"/>
      <c r="T181" s="875"/>
      <c r="U181" s="875"/>
      <c r="V181" s="875"/>
      <c r="W181" s="875"/>
      <c r="X181" s="875"/>
      <c r="Y181" s="875"/>
      <c r="Z181" s="875"/>
      <c r="AA181" s="875"/>
      <c r="AB181" s="875"/>
      <c r="AC181" s="875"/>
      <c r="AD181" s="875"/>
      <c r="AE181" s="875"/>
      <c r="AF181" s="875"/>
      <c r="AG181" s="875"/>
      <c r="AH181" s="875"/>
      <c r="AI181" s="875"/>
      <c r="AJ181" s="875"/>
      <c r="AK181" s="824"/>
      <c r="AL181" s="625" t="s">
        <v>507</v>
      </c>
      <c r="AM181" s="298"/>
      <c r="AN181" s="298"/>
      <c r="AO181" s="298"/>
      <c r="AP181" s="298"/>
      <c r="AQ181" s="298"/>
      <c r="AR181" s="298"/>
      <c r="AS181" s="298"/>
      <c r="AT181" s="298"/>
      <c r="AU181" s="298"/>
      <c r="AV181" s="298"/>
      <c r="AW181" s="298"/>
    </row>
    <row r="182" spans="1:50" s="35" customFormat="1" ht="22.5" customHeight="1">
      <c r="A182" s="796"/>
      <c r="B182" s="796">
        <v>1</v>
      </c>
      <c r="C182" s="298"/>
      <c r="D182" s="298"/>
      <c r="E182" s="298"/>
      <c r="F182" s="348"/>
      <c r="G182" s="584"/>
      <c r="H182" s="584"/>
      <c r="I182" s="219"/>
      <c r="J182" s="46"/>
      <c r="L182" s="339" t="str">
        <f>mergeValue(A182) &amp;"."&amp; mergeValue(B182)</f>
        <v>1.1</v>
      </c>
      <c r="M182" s="159" t="s">
        <v>18</v>
      </c>
      <c r="N182" s="850"/>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1"/>
      <c r="AK182" s="820"/>
      <c r="AL182" s="624" t="s">
        <v>508</v>
      </c>
      <c r="AM182" s="298"/>
      <c r="AN182" s="298"/>
      <c r="AO182" s="298"/>
      <c r="AP182" s="298"/>
      <c r="AQ182" s="298"/>
      <c r="AR182" s="298"/>
      <c r="AS182" s="298"/>
      <c r="AT182" s="298"/>
      <c r="AU182" s="298"/>
      <c r="AV182" s="298"/>
      <c r="AW182" s="298"/>
    </row>
    <row r="183" spans="1:50" s="35" customFormat="1" ht="45" customHeight="1">
      <c r="A183" s="796"/>
      <c r="B183" s="796"/>
      <c r="C183" s="796">
        <v>1</v>
      </c>
      <c r="D183" s="298"/>
      <c r="E183" s="298"/>
      <c r="F183" s="348"/>
      <c r="G183" s="584"/>
      <c r="H183" s="584"/>
      <c r="I183" s="219"/>
      <c r="J183" s="46"/>
      <c r="L183" s="339" t="str">
        <f>mergeValue(A183) &amp;"."&amp; mergeValue(B183)&amp;"."&amp; mergeValue(C183)</f>
        <v>1.1.1</v>
      </c>
      <c r="M183" s="160" t="s">
        <v>651</v>
      </c>
      <c r="N183" s="850"/>
      <c r="O183" s="851"/>
      <c r="P183" s="851"/>
      <c r="Q183" s="851"/>
      <c r="R183" s="851"/>
      <c r="S183" s="851"/>
      <c r="T183" s="851"/>
      <c r="U183" s="851"/>
      <c r="V183" s="851"/>
      <c r="W183" s="851"/>
      <c r="X183" s="851"/>
      <c r="Y183" s="851"/>
      <c r="Z183" s="851"/>
      <c r="AA183" s="851"/>
      <c r="AB183" s="851"/>
      <c r="AC183" s="851"/>
      <c r="AD183" s="851"/>
      <c r="AE183" s="851"/>
      <c r="AF183" s="851"/>
      <c r="AG183" s="851"/>
      <c r="AH183" s="851"/>
      <c r="AI183" s="851"/>
      <c r="AJ183" s="851"/>
      <c r="AK183" s="820"/>
      <c r="AL183" s="624" t="s">
        <v>652</v>
      </c>
      <c r="AM183" s="298"/>
      <c r="AN183" s="298"/>
      <c r="AO183" s="298"/>
      <c r="AP183" s="298"/>
      <c r="AQ183" s="298"/>
      <c r="AR183" s="298"/>
      <c r="AS183" s="298"/>
      <c r="AT183" s="298"/>
      <c r="AU183" s="298"/>
      <c r="AV183" s="298"/>
      <c r="AW183" s="298"/>
    </row>
    <row r="184" spans="1:50" s="35" customFormat="1" ht="20.100000000000001" customHeight="1">
      <c r="A184" s="796"/>
      <c r="B184" s="796"/>
      <c r="C184" s="796"/>
      <c r="D184" s="796">
        <v>1</v>
      </c>
      <c r="E184" s="298"/>
      <c r="F184" s="348"/>
      <c r="G184" s="584"/>
      <c r="H184" s="584"/>
      <c r="I184" s="799"/>
      <c r="J184" s="800"/>
      <c r="K184" s="755"/>
      <c r="L184" s="819" t="str">
        <f>mergeValue(A184) &amp;"."&amp; mergeValue(B184)&amp;"."&amp; mergeValue(C184)&amp;"."&amp; mergeValue(D184)</f>
        <v>1.1.1.1</v>
      </c>
      <c r="M184" s="821"/>
      <c r="N184" s="823"/>
      <c r="O184" s="791" t="s">
        <v>96</v>
      </c>
      <c r="P184" s="792"/>
      <c r="Q184" s="761" t="s">
        <v>88</v>
      </c>
      <c r="R184" s="787"/>
      <c r="S184" s="788">
        <v>1</v>
      </c>
      <c r="T184" s="847"/>
      <c r="U184" s="761" t="s">
        <v>88</v>
      </c>
      <c r="V184" s="787"/>
      <c r="W184" s="788" t="s">
        <v>96</v>
      </c>
      <c r="X184" s="846"/>
      <c r="Y184" s="761" t="s">
        <v>88</v>
      </c>
      <c r="Z184" s="191"/>
      <c r="AA184" s="113">
        <v>1</v>
      </c>
      <c r="AB184" s="422"/>
      <c r="AC184" s="580"/>
      <c r="AD184" s="580"/>
      <c r="AE184" s="581"/>
      <c r="AF184" s="580"/>
      <c r="AG184" s="582"/>
      <c r="AH184" s="583" t="s">
        <v>87</v>
      </c>
      <c r="AI184" s="582"/>
      <c r="AJ184" s="583" t="s">
        <v>88</v>
      </c>
      <c r="AK184" s="282"/>
      <c r="AL184" s="781" t="s">
        <v>683</v>
      </c>
      <c r="AM184" s="298" t="str">
        <f>strCheckDateOnDP(AC184:AK184,List06_10_DP)</f>
        <v/>
      </c>
      <c r="AN184" s="317" t="str">
        <f>IF(AND(COUNTIF(AO180:AO180,AO184)&gt;1,AO184&lt;&gt;""),"ErrUnique:HasDoubleConn","")</f>
        <v/>
      </c>
      <c r="AO184" s="317"/>
      <c r="AP184" s="317"/>
      <c r="AQ184" s="317"/>
      <c r="AR184" s="317"/>
      <c r="AS184" s="317"/>
      <c r="AT184" s="298"/>
      <c r="AU184" s="298"/>
      <c r="AV184" s="298"/>
      <c r="AW184" s="298"/>
    </row>
    <row r="185" spans="1:50" s="35" customFormat="1" ht="20.100000000000001" customHeight="1">
      <c r="A185" s="796"/>
      <c r="B185" s="796"/>
      <c r="C185" s="796"/>
      <c r="D185" s="796"/>
      <c r="E185" s="298"/>
      <c r="F185" s="348"/>
      <c r="G185" s="584"/>
      <c r="H185" s="584"/>
      <c r="I185" s="799"/>
      <c r="J185" s="800"/>
      <c r="K185" s="755"/>
      <c r="L185" s="801"/>
      <c r="M185" s="822"/>
      <c r="N185" s="823"/>
      <c r="O185" s="791"/>
      <c r="P185" s="792"/>
      <c r="Q185" s="761"/>
      <c r="R185" s="787"/>
      <c r="S185" s="788"/>
      <c r="T185" s="848"/>
      <c r="U185" s="761"/>
      <c r="V185" s="787"/>
      <c r="W185" s="788"/>
      <c r="X185" s="846"/>
      <c r="Y185" s="761"/>
      <c r="Z185" s="444"/>
      <c r="AA185" s="210"/>
      <c r="AB185" s="210"/>
      <c r="AC185" s="261"/>
      <c r="AD185" s="261"/>
      <c r="AE185" s="261"/>
      <c r="AF185" s="300" t="str">
        <f>AG184 &amp; "-" &amp; AI184</f>
        <v>-</v>
      </c>
      <c r="AG185" s="300"/>
      <c r="AH185" s="300"/>
      <c r="AI185" s="300"/>
      <c r="AJ185" s="300" t="s">
        <v>88</v>
      </c>
      <c r="AK185" s="447"/>
      <c r="AL185" s="781"/>
      <c r="AM185" s="298"/>
      <c r="AN185" s="317"/>
      <c r="AO185" s="317"/>
      <c r="AP185" s="317"/>
      <c r="AQ185" s="317"/>
      <c r="AR185" s="317"/>
      <c r="AS185" s="317"/>
      <c r="AT185" s="298"/>
      <c r="AU185" s="298"/>
      <c r="AV185" s="298"/>
      <c r="AW185" s="298"/>
    </row>
    <row r="186" spans="1:50" s="35" customFormat="1" ht="20.100000000000001" customHeight="1">
      <c r="A186" s="796"/>
      <c r="B186" s="796"/>
      <c r="C186" s="796"/>
      <c r="D186" s="796"/>
      <c r="E186" s="298"/>
      <c r="F186" s="348"/>
      <c r="G186" s="584"/>
      <c r="H186" s="584"/>
      <c r="I186" s="799"/>
      <c r="J186" s="800"/>
      <c r="K186" s="755"/>
      <c r="L186" s="801"/>
      <c r="M186" s="822"/>
      <c r="N186" s="823"/>
      <c r="O186" s="791"/>
      <c r="P186" s="792"/>
      <c r="Q186" s="761"/>
      <c r="R186" s="787"/>
      <c r="S186" s="788"/>
      <c r="T186" s="849"/>
      <c r="U186" s="761"/>
      <c r="V186" s="446"/>
      <c r="W186" s="177"/>
      <c r="X186" s="210"/>
      <c r="Y186" s="260"/>
      <c r="Z186" s="260"/>
      <c r="AA186" s="260"/>
      <c r="AB186" s="260"/>
      <c r="AC186" s="261"/>
      <c r="AD186" s="261"/>
      <c r="AE186" s="261"/>
      <c r="AF186" s="261"/>
      <c r="AG186" s="262"/>
      <c r="AH186" s="198"/>
      <c r="AI186" s="198"/>
      <c r="AJ186" s="262"/>
      <c r="AK186" s="186"/>
      <c r="AL186" s="781"/>
      <c r="AM186" s="298"/>
      <c r="AN186" s="317"/>
      <c r="AO186" s="317"/>
      <c r="AP186" s="317"/>
      <c r="AQ186" s="317"/>
      <c r="AR186" s="317"/>
      <c r="AS186" s="317"/>
      <c r="AT186" s="298"/>
      <c r="AU186" s="298"/>
      <c r="AV186" s="298"/>
      <c r="AW186" s="298"/>
    </row>
    <row r="187" spans="1:50" s="35" customFormat="1" ht="20.100000000000001" customHeight="1">
      <c r="A187" s="796"/>
      <c r="B187" s="796"/>
      <c r="C187" s="796"/>
      <c r="D187" s="796"/>
      <c r="E187" s="298"/>
      <c r="F187" s="348"/>
      <c r="G187" s="584"/>
      <c r="H187" s="584"/>
      <c r="I187" s="799"/>
      <c r="J187" s="800"/>
      <c r="K187" s="755"/>
      <c r="L187" s="801"/>
      <c r="M187" s="822"/>
      <c r="N187" s="823"/>
      <c r="O187" s="791"/>
      <c r="P187" s="792"/>
      <c r="Q187" s="761"/>
      <c r="R187" s="263"/>
      <c r="S187" s="265"/>
      <c r="T187" s="264"/>
      <c r="U187" s="260"/>
      <c r="V187" s="260"/>
      <c r="W187" s="260"/>
      <c r="X187" s="260"/>
      <c r="Y187" s="260"/>
      <c r="Z187" s="260"/>
      <c r="AA187" s="260"/>
      <c r="AB187" s="260"/>
      <c r="AC187" s="261"/>
      <c r="AD187" s="261"/>
      <c r="AE187" s="261"/>
      <c r="AF187" s="261"/>
      <c r="AG187" s="262"/>
      <c r="AH187" s="198"/>
      <c r="AI187" s="198"/>
      <c r="AJ187" s="262"/>
      <c r="AK187" s="186"/>
      <c r="AL187" s="781"/>
      <c r="AM187" s="298"/>
      <c r="AN187" s="317"/>
      <c r="AO187" s="317"/>
      <c r="AP187" s="317"/>
      <c r="AQ187" s="317"/>
      <c r="AR187" s="317"/>
      <c r="AS187" s="317"/>
      <c r="AT187" s="298"/>
      <c r="AU187" s="298"/>
      <c r="AV187" s="298"/>
      <c r="AW187" s="298"/>
    </row>
    <row r="188" spans="1:50" ht="20.100000000000001" customHeight="1">
      <c r="A188" s="796"/>
      <c r="B188" s="796"/>
      <c r="C188" s="796"/>
      <c r="D188" s="796"/>
      <c r="E188" s="350"/>
      <c r="F188" s="351"/>
      <c r="G188" s="350"/>
      <c r="H188" s="350"/>
      <c r="I188" s="799"/>
      <c r="J188" s="800"/>
      <c r="K188" s="755"/>
      <c r="L188" s="801"/>
      <c r="M188" s="822"/>
      <c r="N188" s="445"/>
      <c r="O188" s="164"/>
      <c r="P188" s="210" t="s">
        <v>394</v>
      </c>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266"/>
      <c r="AL188" s="781"/>
      <c r="AM188" s="307"/>
      <c r="AN188" s="307"/>
      <c r="AO188" s="318"/>
      <c r="AP188" s="318"/>
      <c r="AQ188" s="318"/>
      <c r="AR188" s="318"/>
      <c r="AS188" s="318"/>
      <c r="AT188" s="307"/>
      <c r="AU188" s="307"/>
      <c r="AV188" s="307"/>
      <c r="AW188" s="307"/>
    </row>
    <row r="189" spans="1:50" ht="15" customHeight="1">
      <c r="A189" s="796"/>
      <c r="B189" s="796"/>
      <c r="C189" s="796"/>
      <c r="D189" s="350"/>
      <c r="E189" s="350"/>
      <c r="F189" s="348"/>
      <c r="G189" s="350"/>
      <c r="H189" s="350"/>
      <c r="I189" s="180"/>
      <c r="J189" s="85"/>
      <c r="K189" s="180"/>
      <c r="L189" s="328"/>
      <c r="M189" s="163" t="s">
        <v>5</v>
      </c>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86"/>
      <c r="AL189" s="781"/>
      <c r="AM189" s="307"/>
      <c r="AN189" s="307"/>
      <c r="AO189" s="318"/>
      <c r="AP189" s="318"/>
      <c r="AQ189" s="318"/>
      <c r="AR189" s="318"/>
      <c r="AS189" s="318"/>
      <c r="AT189" s="307"/>
      <c r="AU189" s="307"/>
      <c r="AV189" s="307"/>
      <c r="AW189" s="307"/>
    </row>
    <row r="190" spans="1:50" ht="15" customHeight="1">
      <c r="A190" s="796"/>
      <c r="B190" s="796"/>
      <c r="C190" s="350"/>
      <c r="D190" s="350"/>
      <c r="E190" s="350"/>
      <c r="F190" s="348"/>
      <c r="G190" s="350"/>
      <c r="H190" s="350"/>
      <c r="I190" s="180"/>
      <c r="J190" s="85"/>
      <c r="K190" s="180"/>
      <c r="L190" s="112"/>
      <c r="M190" s="162" t="s">
        <v>659</v>
      </c>
      <c r="N190" s="162"/>
      <c r="O190" s="162"/>
      <c r="P190" s="162"/>
      <c r="Q190" s="162"/>
      <c r="R190" s="162"/>
      <c r="S190" s="162"/>
      <c r="T190" s="162"/>
      <c r="U190" s="162"/>
      <c r="V190" s="162"/>
      <c r="W190" s="162"/>
      <c r="X190" s="162"/>
      <c r="Y190" s="162"/>
      <c r="Z190" s="162"/>
      <c r="AA190" s="162"/>
      <c r="AB190" s="162"/>
      <c r="AC190" s="157"/>
      <c r="AD190" s="157"/>
      <c r="AE190" s="157"/>
      <c r="AF190" s="157"/>
      <c r="AG190" s="262"/>
      <c r="AH190" s="163"/>
      <c r="AI190" s="197"/>
      <c r="AJ190" s="162"/>
      <c r="AK190" s="198"/>
      <c r="AL190" s="186"/>
      <c r="AM190" s="307"/>
      <c r="AN190" s="307"/>
      <c r="AO190" s="307"/>
      <c r="AP190" s="307"/>
      <c r="AQ190" s="307"/>
      <c r="AR190" s="307"/>
      <c r="AS190" s="307"/>
      <c r="AT190" s="307"/>
      <c r="AU190" s="307"/>
      <c r="AV190" s="307"/>
      <c r="AW190" s="307"/>
    </row>
    <row r="191" spans="1:50" ht="15" customHeight="1">
      <c r="A191" s="796"/>
      <c r="B191" s="350"/>
      <c r="C191" s="350"/>
      <c r="D191" s="350"/>
      <c r="E191" s="350"/>
      <c r="F191" s="348"/>
      <c r="G191" s="350"/>
      <c r="H191" s="350"/>
      <c r="I191" s="180"/>
      <c r="J191" s="85"/>
      <c r="K191" s="180"/>
      <c r="L191" s="112"/>
      <c r="M191" s="177" t="s">
        <v>21</v>
      </c>
      <c r="N191" s="177"/>
      <c r="O191" s="177"/>
      <c r="P191" s="177"/>
      <c r="Q191" s="177"/>
      <c r="R191" s="177"/>
      <c r="S191" s="177"/>
      <c r="T191" s="177"/>
      <c r="U191" s="177"/>
      <c r="V191" s="177"/>
      <c r="W191" s="177"/>
      <c r="X191" s="177"/>
      <c r="Y191" s="177"/>
      <c r="Z191" s="177"/>
      <c r="AA191" s="177"/>
      <c r="AB191" s="177"/>
      <c r="AC191" s="157"/>
      <c r="AD191" s="157"/>
      <c r="AE191" s="157"/>
      <c r="AF191" s="157"/>
      <c r="AG191" s="262"/>
      <c r="AH191" s="163"/>
      <c r="AI191" s="197"/>
      <c r="AJ191" s="162"/>
      <c r="AK191" s="198"/>
      <c r="AL191" s="186"/>
      <c r="AM191" s="307"/>
      <c r="AN191" s="307"/>
      <c r="AO191" s="307"/>
      <c r="AP191" s="307"/>
      <c r="AQ191" s="307"/>
      <c r="AR191" s="307"/>
      <c r="AS191" s="307"/>
      <c r="AT191" s="307"/>
      <c r="AU191" s="307"/>
      <c r="AV191" s="307"/>
      <c r="AW191" s="307"/>
    </row>
    <row r="192" spans="1:50" ht="15" customHeight="1">
      <c r="F192" s="179"/>
      <c r="G192" s="180"/>
      <c r="H192" s="180"/>
      <c r="I192" s="220"/>
      <c r="J192" s="85"/>
      <c r="L192" s="112"/>
      <c r="M192" s="210" t="s">
        <v>312</v>
      </c>
      <c r="N192" s="210"/>
      <c r="O192" s="210"/>
      <c r="P192" s="210"/>
      <c r="Q192" s="210"/>
      <c r="R192" s="210"/>
      <c r="S192" s="210"/>
      <c r="T192" s="210"/>
      <c r="U192" s="210"/>
      <c r="V192" s="210"/>
      <c r="W192" s="210"/>
      <c r="X192" s="210"/>
      <c r="Y192" s="210"/>
      <c r="Z192" s="210"/>
      <c r="AA192" s="210"/>
      <c r="AB192" s="210"/>
      <c r="AC192" s="157"/>
      <c r="AD192" s="157"/>
      <c r="AE192" s="157"/>
      <c r="AF192" s="157"/>
      <c r="AG192" s="262"/>
      <c r="AH192" s="163"/>
      <c r="AI192" s="197"/>
      <c r="AJ192" s="162"/>
      <c r="AK192" s="198"/>
      <c r="AL192" s="186"/>
      <c r="AM192" s="307"/>
      <c r="AN192" s="307"/>
      <c r="AO192" s="307"/>
      <c r="AP192" s="307"/>
      <c r="AQ192" s="307"/>
      <c r="AR192" s="307"/>
      <c r="AS192" s="307"/>
      <c r="AT192" s="307"/>
      <c r="AU192" s="307"/>
      <c r="AV192" s="307"/>
      <c r="AW192" s="307"/>
    </row>
    <row r="193" spans="1:46" ht="15" customHeight="1">
      <c r="G193" s="179"/>
      <c r="H193" s="180"/>
      <c r="I193" s="180"/>
      <c r="J193" s="85"/>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307"/>
      <c r="AL193" s="307"/>
      <c r="AM193" s="307"/>
      <c r="AN193" s="307"/>
      <c r="AO193" s="307"/>
      <c r="AP193" s="307"/>
      <c r="AQ193" s="307"/>
      <c r="AR193" s="307"/>
      <c r="AS193" s="307"/>
      <c r="AT193" s="307"/>
    </row>
    <row r="194" spans="1:46" ht="15" customHeight="1">
      <c r="G194" s="179"/>
      <c r="H194" s="180"/>
      <c r="I194" s="180"/>
      <c r="J194" s="85"/>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307"/>
      <c r="AL194" s="307"/>
      <c r="AM194" s="307"/>
      <c r="AN194" s="307"/>
      <c r="AO194" s="307"/>
      <c r="AP194" s="307"/>
      <c r="AQ194" s="307"/>
      <c r="AR194" s="307"/>
      <c r="AS194" s="307"/>
      <c r="AT194" s="307"/>
    </row>
    <row r="195" spans="1:46" ht="15" customHeight="1">
      <c r="G195" s="179"/>
      <c r="H195" s="180"/>
      <c r="I195" s="180"/>
      <c r="J195" s="85"/>
      <c r="K195" s="180"/>
      <c r="L195" s="180"/>
      <c r="M195" s="180"/>
      <c r="N195" s="180"/>
      <c r="O195" s="180"/>
      <c r="P195" s="180"/>
      <c r="Q195" s="180"/>
      <c r="R195" s="180"/>
      <c r="S195" s="180"/>
      <c r="T195" s="180"/>
      <c r="U195" s="180"/>
      <c r="V195" s="180"/>
      <c r="W195" s="180"/>
      <c r="X195" s="180"/>
      <c r="Y195" s="180"/>
      <c r="Z195" s="180"/>
      <c r="AA195" s="180"/>
      <c r="AB195" s="180"/>
      <c r="AC195" s="180"/>
    </row>
    <row r="196" spans="1:46" ht="15" customHeight="1">
      <c r="G196" s="179"/>
      <c r="H196" s="180"/>
      <c r="I196" s="180"/>
      <c r="J196" s="85"/>
      <c r="K196" s="180"/>
      <c r="L196" s="180"/>
      <c r="M196" s="180"/>
      <c r="N196" s="180"/>
      <c r="O196" s="180"/>
      <c r="Q196" s="352"/>
      <c r="U196" s="114"/>
      <c r="V196" s="180"/>
      <c r="W196" s="180"/>
      <c r="X196" s="180"/>
      <c r="Y196" s="352"/>
      <c r="Z196" s="180"/>
      <c r="AA196" s="180"/>
      <c r="AB196" s="180"/>
      <c r="AC196" s="330"/>
      <c r="AD196" s="180"/>
    </row>
    <row r="197" spans="1:46" ht="15" customHeight="1">
      <c r="G197" s="179"/>
      <c r="H197" s="180"/>
      <c r="I197" s="180"/>
      <c r="J197" s="85"/>
      <c r="K197" s="180"/>
      <c r="L197" s="180"/>
      <c r="M197" s="180"/>
      <c r="N197" s="180"/>
      <c r="O197" s="180"/>
      <c r="Q197" s="337"/>
      <c r="Y197" s="180"/>
      <c r="Z197" s="180"/>
      <c r="AA197" s="180"/>
      <c r="AB197" s="180"/>
      <c r="AC197" s="180"/>
      <c r="AD197" s="180"/>
      <c r="AE197" s="180"/>
    </row>
    <row r="198" spans="1:46" ht="15" customHeight="1">
      <c r="G198" s="179"/>
      <c r="H198" s="180"/>
      <c r="I198" s="180"/>
      <c r="J198" s="85"/>
      <c r="K198" s="180"/>
      <c r="L198" s="180"/>
      <c r="M198" s="180"/>
      <c r="N198" s="180"/>
      <c r="O198" s="180"/>
      <c r="Q198" s="337"/>
      <c r="Y198" s="180"/>
      <c r="Z198" s="180"/>
      <c r="AA198" s="180"/>
      <c r="AB198" s="180"/>
      <c r="AC198" s="180"/>
      <c r="AD198" s="180"/>
      <c r="AE198" s="180"/>
    </row>
    <row r="199" spans="1:46" ht="15" customHeight="1">
      <c r="G199" s="179"/>
      <c r="H199" s="180"/>
      <c r="I199" s="180"/>
      <c r="J199" s="85"/>
      <c r="K199" s="180"/>
      <c r="L199" s="180"/>
      <c r="M199" s="180"/>
      <c r="N199" s="180"/>
      <c r="O199" s="180"/>
      <c r="P199" s="180"/>
      <c r="Q199" s="337"/>
      <c r="R199" s="180"/>
      <c r="S199" s="180"/>
      <c r="T199" s="180"/>
      <c r="U199" s="180"/>
      <c r="V199" s="180"/>
      <c r="W199" s="180"/>
      <c r="X199" s="180"/>
      <c r="Y199" s="180"/>
      <c r="Z199" s="180"/>
      <c r="AA199" s="180"/>
      <c r="AB199" s="180"/>
      <c r="AC199" s="180"/>
      <c r="AD199" s="180"/>
      <c r="AE199" s="180"/>
    </row>
    <row r="200" spans="1:46" ht="15" customHeight="1">
      <c r="G200" s="179"/>
      <c r="H200" s="180"/>
      <c r="I200" s="180"/>
      <c r="J200" s="85"/>
      <c r="K200" s="180"/>
      <c r="L200" s="180"/>
      <c r="M200" s="180"/>
      <c r="Q200" s="761" t="s">
        <v>88</v>
      </c>
      <c r="R200" s="873"/>
      <c r="S200" s="788">
        <v>1</v>
      </c>
      <c r="T200" s="872"/>
      <c r="U200" s="761" t="s">
        <v>87</v>
      </c>
      <c r="V200" s="787"/>
      <c r="W200" s="788">
        <v>1</v>
      </c>
      <c r="X200" s="871"/>
      <c r="Y200" s="761" t="s">
        <v>87</v>
      </c>
      <c r="Z200" s="191"/>
      <c r="AA200" s="113">
        <v>1</v>
      </c>
      <c r="AB200" s="330"/>
    </row>
    <row r="201" spans="1:46" ht="15" customHeight="1">
      <c r="G201" s="179"/>
      <c r="H201" s="180"/>
      <c r="I201" s="180"/>
      <c r="J201" s="85"/>
      <c r="K201" s="180"/>
      <c r="L201" s="180"/>
      <c r="M201" s="180"/>
      <c r="Q201" s="761"/>
      <c r="R201" s="873"/>
      <c r="S201" s="788"/>
      <c r="T201" s="872"/>
      <c r="U201" s="761"/>
      <c r="V201" s="787"/>
      <c r="W201" s="788"/>
      <c r="X201" s="871"/>
      <c r="Y201" s="761"/>
      <c r="Z201" s="444"/>
      <c r="AA201" s="210"/>
      <c r="AB201" s="115" t="s">
        <v>395</v>
      </c>
    </row>
    <row r="202" spans="1:46" ht="15" customHeight="1">
      <c r="G202" s="179"/>
      <c r="H202" s="180"/>
      <c r="I202" s="180"/>
      <c r="J202" s="85"/>
      <c r="K202" s="180"/>
      <c r="L202" s="180"/>
      <c r="M202" s="180"/>
      <c r="Q202" s="761"/>
      <c r="R202" s="873"/>
      <c r="S202" s="788"/>
      <c r="T202" s="872"/>
      <c r="U202" s="761"/>
      <c r="V202" s="446"/>
      <c r="W202" s="177"/>
      <c r="X202" s="210" t="s">
        <v>682</v>
      </c>
      <c r="Y202" s="260"/>
      <c r="Z202" s="260"/>
      <c r="AA202" s="260"/>
      <c r="AB202" s="575"/>
    </row>
    <row r="203" spans="1:46" ht="15" customHeight="1">
      <c r="G203" s="179"/>
      <c r="H203" s="180"/>
      <c r="I203" s="180"/>
      <c r="J203" s="85"/>
      <c r="K203" s="180"/>
      <c r="L203" s="180"/>
      <c r="M203" s="180"/>
      <c r="Q203" s="761"/>
      <c r="R203" s="265"/>
      <c r="S203" s="265"/>
      <c r="T203" s="264"/>
      <c r="U203" s="260"/>
      <c r="V203" s="260"/>
      <c r="W203" s="260"/>
      <c r="X203" s="260"/>
      <c r="Y203" s="260"/>
      <c r="Z203" s="260"/>
      <c r="AA203" s="260"/>
      <c r="AB203" s="575"/>
    </row>
    <row r="205" spans="1:46" s="35" customFormat="1" ht="17.100000000000001" customHeight="1">
      <c r="A205" s="98"/>
      <c r="B205" s="98"/>
      <c r="C205" s="86"/>
      <c r="D205" s="165"/>
      <c r="E205" s="225"/>
      <c r="F205" s="227"/>
      <c r="G205" s="227"/>
      <c r="H205" s="226"/>
      <c r="I205" s="226"/>
      <c r="J205" s="226"/>
      <c r="K205" s="226"/>
      <c r="L205" s="226"/>
      <c r="M205" s="226"/>
      <c r="N205" s="226"/>
      <c r="O205" s="226"/>
      <c r="P205" s="226"/>
      <c r="Q205" s="226"/>
      <c r="R205" s="226"/>
      <c r="S205" s="226"/>
      <c r="T205" s="167"/>
      <c r="U205" s="167"/>
      <c r="V205" s="167"/>
      <c r="W205" s="228"/>
      <c r="X205" s="228"/>
    </row>
    <row r="206" spans="1:46" s="34" customFormat="1" ht="11.25">
      <c r="A206" s="34" t="s">
        <v>280</v>
      </c>
    </row>
    <row r="207" spans="1:46" ht="11.25"/>
    <row r="208" spans="1:46" s="12" customFormat="1" ht="15" customHeight="1">
      <c r="C208" s="221"/>
      <c r="D208" s="128"/>
      <c r="E208" s="222"/>
    </row>
    <row r="210" spans="1:24" s="34" customFormat="1" ht="17.100000000000001" customHeight="1">
      <c r="A210" s="34" t="s">
        <v>279</v>
      </c>
    </row>
    <row r="212" spans="1:24" s="35" customFormat="1" ht="17.100000000000001" customHeight="1">
      <c r="A212" s="98"/>
      <c r="B212" s="98"/>
      <c r="C212" s="86"/>
      <c r="D212" s="165"/>
      <c r="E212" s="107">
        <v>1</v>
      </c>
      <c r="F212" s="108"/>
      <c r="G212" s="108"/>
      <c r="H212" s="108"/>
      <c r="I212" s="108"/>
      <c r="J212" s="108"/>
      <c r="K212" s="108"/>
      <c r="L212" s="108"/>
      <c r="M212" s="108"/>
      <c r="N212" s="108"/>
      <c r="O212" s="108"/>
      <c r="P212" s="108"/>
      <c r="Q212" s="108"/>
      <c r="R212" s="109"/>
      <c r="S212" s="109"/>
      <c r="T212" s="109"/>
      <c r="U212" s="110"/>
      <c r="V212" s="110"/>
      <c r="W212" s="110"/>
      <c r="X212" s="111"/>
    </row>
    <row r="214" spans="1:24" s="34" customFormat="1" ht="17.100000000000001" customHeight="1">
      <c r="A214" s="34" t="s">
        <v>280</v>
      </c>
    </row>
    <row r="215" spans="1:24" ht="17.100000000000001" customHeight="1">
      <c r="G215" s="95"/>
      <c r="H215" s="95"/>
    </row>
    <row r="216" spans="1:24" s="35" customFormat="1" ht="17.100000000000001" customHeight="1">
      <c r="A216" s="97"/>
      <c r="B216" s="88"/>
      <c r="C216" s="86"/>
      <c r="D216" s="165"/>
      <c r="E216" s="113" t="s">
        <v>96</v>
      </c>
      <c r="F216" s="108"/>
      <c r="G216" s="108"/>
      <c r="H216" s="108"/>
      <c r="I216" s="108"/>
      <c r="J216" s="109"/>
      <c r="K216" s="109"/>
      <c r="L216" s="109"/>
      <c r="M216" s="110"/>
      <c r="N216" s="110"/>
      <c r="O216" s="110"/>
      <c r="P216" s="111"/>
      <c r="Q216" s="89"/>
      <c r="R216" s="89"/>
      <c r="S216" s="89"/>
      <c r="T216" s="89"/>
      <c r="U216" s="89"/>
      <c r="V216" s="89"/>
      <c r="W216" s="89"/>
      <c r="X216" s="89"/>
    </row>
    <row r="218" spans="1:24" s="34" customFormat="1" ht="17.100000000000001" customHeight="1">
      <c r="A218" s="34" t="s">
        <v>281</v>
      </c>
    </row>
    <row r="219" spans="1:24" ht="17.100000000000001" customHeight="1">
      <c r="G219" s="95"/>
      <c r="H219" s="95"/>
    </row>
    <row r="220" spans="1:24" s="35" customFormat="1" ht="17.100000000000001" customHeight="1">
      <c r="A220" s="97"/>
      <c r="B220" s="88"/>
      <c r="C220" s="86"/>
      <c r="D220" s="165"/>
      <c r="E220" s="113" t="s">
        <v>96</v>
      </c>
      <c r="F220" s="108"/>
      <c r="G220" s="108"/>
      <c r="H220" s="108"/>
      <c r="I220" s="108"/>
      <c r="J220" s="109"/>
      <c r="K220" s="109"/>
      <c r="L220" s="109"/>
      <c r="M220" s="110"/>
      <c r="N220" s="110"/>
      <c r="O220" s="110"/>
      <c r="P220" s="111"/>
      <c r="Q220" s="89"/>
      <c r="R220" s="89"/>
      <c r="S220" s="89"/>
      <c r="T220" s="89"/>
      <c r="U220" s="89"/>
      <c r="V220" s="89"/>
      <c r="W220" s="89"/>
      <c r="X220" s="89"/>
    </row>
    <row r="222" spans="1:24" s="34" customFormat="1" ht="17.100000000000001" customHeight="1">
      <c r="A222" s="34" t="s">
        <v>308</v>
      </c>
      <c r="B222" s="34" t="s">
        <v>309</v>
      </c>
      <c r="C222" s="34" t="s">
        <v>310</v>
      </c>
    </row>
    <row r="224" spans="1:24" s="22" customFormat="1" ht="20.100000000000001" customHeight="1">
      <c r="A224" s="91"/>
      <c r="B224" s="90"/>
      <c r="C224" s="19"/>
      <c r="D224" s="20"/>
      <c r="F224" s="39" t="s">
        <v>84</v>
      </c>
      <c r="G224" s="26"/>
      <c r="I224" s="54"/>
    </row>
    <row r="225" spans="1:9" s="22" customFormat="1" ht="22.5">
      <c r="A225" s="91"/>
      <c r="B225" s="92"/>
      <c r="C225" s="19"/>
      <c r="D225" s="32"/>
      <c r="E225" s="31" t="s">
        <v>80</v>
      </c>
      <c r="F225" s="33"/>
      <c r="G225" s="26"/>
      <c r="I225" s="54"/>
    </row>
    <row r="226" spans="1:9" s="22" customFormat="1" ht="19.5">
      <c r="A226" s="91"/>
      <c r="B226" s="92"/>
      <c r="C226" s="19"/>
      <c r="D226" s="32"/>
      <c r="E226" s="31" t="s">
        <v>81</v>
      </c>
      <c r="F226" s="33"/>
      <c r="G226" s="26"/>
      <c r="I226" s="54"/>
    </row>
    <row r="227" spans="1:9" s="22" customFormat="1" ht="13.5" customHeight="1">
      <c r="A227" s="90"/>
      <c r="B227" s="90"/>
      <c r="C227" s="19"/>
      <c r="D227" s="23"/>
      <c r="E227" s="24"/>
      <c r="F227" s="38"/>
      <c r="G227" s="20"/>
      <c r="I227" s="54"/>
    </row>
    <row r="228" spans="1:9" s="22" customFormat="1" ht="20.100000000000001" customHeight="1">
      <c r="A228" s="91"/>
      <c r="B228" s="90"/>
      <c r="C228" s="19"/>
      <c r="D228" s="20"/>
      <c r="F228" s="39" t="s">
        <v>175</v>
      </c>
      <c r="G228" s="26"/>
      <c r="I228" s="54"/>
    </row>
    <row r="229" spans="1:9" s="22" customFormat="1" ht="22.5">
      <c r="A229" s="91"/>
      <c r="B229" s="92"/>
      <c r="C229" s="19"/>
      <c r="D229" s="32"/>
      <c r="E229" s="40" t="s">
        <v>90</v>
      </c>
      <c r="F229" s="33"/>
      <c r="G229" s="26"/>
      <c r="I229" s="54"/>
    </row>
    <row r="230" spans="1:9" s="22" customFormat="1" ht="22.5">
      <c r="A230" s="91"/>
      <c r="B230" s="92"/>
      <c r="C230" s="19"/>
      <c r="D230" s="32"/>
      <c r="E230" s="40" t="s">
        <v>174</v>
      </c>
      <c r="F230" s="33"/>
      <c r="G230" s="26"/>
      <c r="I230" s="54"/>
    </row>
    <row r="231" spans="1:9" s="22" customFormat="1" ht="13.5" customHeight="1">
      <c r="A231" s="90"/>
      <c r="B231" s="90"/>
      <c r="C231" s="19"/>
      <c r="D231" s="23"/>
      <c r="E231" s="24"/>
      <c r="F231" s="38"/>
      <c r="G231" s="20"/>
      <c r="I231" s="54"/>
    </row>
    <row r="232" spans="1:9" s="22" customFormat="1" ht="20.100000000000001" customHeight="1">
      <c r="A232" s="91"/>
      <c r="B232" s="90"/>
      <c r="C232" s="19"/>
      <c r="D232" s="20"/>
      <c r="F232" s="39" t="s">
        <v>176</v>
      </c>
      <c r="G232" s="26"/>
      <c r="I232" s="54"/>
    </row>
    <row r="233" spans="1:9" s="22" customFormat="1" ht="22.5">
      <c r="A233" s="91"/>
      <c r="B233" s="92"/>
      <c r="C233" s="19"/>
      <c r="D233" s="32"/>
      <c r="E233" s="40" t="s">
        <v>90</v>
      </c>
      <c r="F233" s="33"/>
      <c r="G233" s="26"/>
      <c r="I233" s="54"/>
    </row>
    <row r="234" spans="1:9" s="22" customFormat="1" ht="22.5">
      <c r="A234" s="91"/>
      <c r="B234" s="92"/>
      <c r="C234" s="19"/>
      <c r="D234" s="32"/>
      <c r="E234" s="40" t="s">
        <v>174</v>
      </c>
      <c r="F234" s="33"/>
      <c r="G234" s="26"/>
      <c r="I234" s="54"/>
    </row>
    <row r="235" spans="1:9" s="22" customFormat="1" ht="13.5" customHeight="1">
      <c r="A235" s="90"/>
      <c r="B235" s="90"/>
      <c r="C235" s="19"/>
      <c r="D235" s="23"/>
      <c r="E235" s="24"/>
      <c r="F235" s="38"/>
      <c r="G235" s="20"/>
      <c r="I235" s="54"/>
    </row>
    <row r="236" spans="1:9" s="22" customFormat="1" ht="20.100000000000001" customHeight="1">
      <c r="A236" s="91"/>
      <c r="B236" s="90"/>
      <c r="C236" s="19"/>
      <c r="D236" s="20"/>
      <c r="F236" s="39" t="s">
        <v>177</v>
      </c>
      <c r="G236" s="26"/>
      <c r="I236" s="54"/>
    </row>
    <row r="237" spans="1:9" s="22" customFormat="1" ht="22.5">
      <c r="A237" s="91"/>
      <c r="B237" s="92"/>
      <c r="C237" s="19"/>
      <c r="D237" s="32"/>
      <c r="E237" s="31" t="s">
        <v>90</v>
      </c>
      <c r="F237" s="33"/>
      <c r="G237" s="26"/>
      <c r="I237" s="54"/>
    </row>
    <row r="238" spans="1:9" s="22" customFormat="1" ht="19.5">
      <c r="A238" s="91"/>
      <c r="B238" s="92"/>
      <c r="C238" s="19"/>
      <c r="D238" s="32"/>
      <c r="E238" s="31" t="s">
        <v>91</v>
      </c>
      <c r="F238" s="33"/>
      <c r="G238" s="26"/>
      <c r="I238" s="54"/>
    </row>
    <row r="239" spans="1:9" s="22" customFormat="1" ht="22.5">
      <c r="A239" s="91"/>
      <c r="B239" s="92"/>
      <c r="C239" s="19"/>
      <c r="D239" s="32"/>
      <c r="E239" s="40" t="s">
        <v>174</v>
      </c>
      <c r="F239" s="33"/>
      <c r="G239" s="26"/>
      <c r="I239" s="54"/>
    </row>
    <row r="240" spans="1:9" s="22" customFormat="1" ht="19.5">
      <c r="A240" s="91"/>
      <c r="B240" s="92"/>
      <c r="C240" s="19"/>
      <c r="D240" s="32"/>
      <c r="E240" s="31" t="s">
        <v>92</v>
      </c>
      <c r="F240" s="33"/>
      <c r="G240" s="26"/>
      <c r="I240" s="54"/>
    </row>
    <row r="242" spans="1:83" s="34" customFormat="1" ht="17.100000000000001" customHeight="1">
      <c r="A242" s="34" t="s">
        <v>329</v>
      </c>
    </row>
    <row r="244" spans="1:83" s="132" customFormat="1" ht="14.25">
      <c r="A244" s="243" t="s">
        <v>53</v>
      </c>
      <c r="B244" s="140" t="s">
        <v>256</v>
      </c>
      <c r="C244" s="141"/>
      <c r="D244" s="143"/>
      <c r="E244" s="614"/>
      <c r="F244" s="450" t="s">
        <v>256</v>
      </c>
      <c r="G244" s="450" t="s">
        <v>256</v>
      </c>
      <c r="H244" s="450" t="s">
        <v>256</v>
      </c>
      <c r="I244" s="453"/>
      <c r="J244" s="451"/>
      <c r="K244" s="452"/>
      <c r="M244" s="620" t="str">
        <f>IF(ISERROR(INDEX(kind_of_nameforms,MATCH(E244,kind_of_forms,0),1)),"",INDEX(kind_of_nameforms,MATCH(E244,kind_of_forms,0),1))</f>
        <v/>
      </c>
    </row>
    <row r="247" spans="1:83" s="386" customFormat="1" ht="15">
      <c r="A247" s="34" t="s">
        <v>429</v>
      </c>
      <c r="B247" s="34"/>
      <c r="C247" s="34"/>
      <c r="D247" s="34"/>
      <c r="E247" s="34"/>
      <c r="F247" s="34"/>
      <c r="G247" s="34"/>
      <c r="H247" s="34"/>
      <c r="I247" s="34"/>
      <c r="J247" s="34"/>
      <c r="K247" s="34"/>
      <c r="L247" s="34"/>
      <c r="M247" s="34"/>
      <c r="N247" s="34"/>
      <c r="O247" s="34"/>
      <c r="P247" s="34"/>
      <c r="Q247" s="34"/>
      <c r="R247" s="34"/>
      <c r="S247" s="34"/>
      <c r="T247" s="34"/>
      <c r="U247" s="385"/>
      <c r="V247" s="34"/>
      <c r="W247" s="34"/>
    </row>
    <row r="248" spans="1:83" s="386" customFormat="1" ht="15">
      <c r="D248" s="500"/>
      <c r="E248" s="500"/>
      <c r="F248" s="500"/>
      <c r="G248" s="500"/>
      <c r="H248" s="500"/>
      <c r="I248" s="500"/>
      <c r="J248" s="500"/>
      <c r="K248" s="500"/>
      <c r="L248" s="500"/>
      <c r="U248" s="387"/>
    </row>
    <row r="249" spans="1:83" s="390" customFormat="1" ht="15" customHeight="1">
      <c r="A249" s="89"/>
      <c r="B249" s="249" t="s">
        <v>430</v>
      </c>
      <c r="C249" s="844"/>
      <c r="D249" s="704">
        <v>1</v>
      </c>
      <c r="E249" s="779"/>
      <c r="F249" s="494"/>
      <c r="G249" s="251">
        <v>0</v>
      </c>
      <c r="H249" s="499"/>
      <c r="I249" s="375"/>
      <c r="J249" s="537" t="s">
        <v>552</v>
      </c>
      <c r="K249" s="177"/>
      <c r="L249" s="391"/>
      <c r="M249" s="317">
        <f>mergeValue(H249)</f>
        <v>0</v>
      </c>
      <c r="N249" s="298"/>
      <c r="O249" s="298"/>
      <c r="P249" s="317" t="str">
        <f>IF(ISERROR(MATCH(Q249,MODesc,0)),"n","y")</f>
        <v>n</v>
      </c>
      <c r="Q249" s="298"/>
      <c r="R249" s="317" t="str">
        <f>K249&amp;"("&amp;L249&amp;")"</f>
        <v>()</v>
      </c>
      <c r="S249" s="249"/>
      <c r="T249" s="249"/>
      <c r="U249" s="373"/>
      <c r="V249" s="249"/>
      <c r="W249" s="249"/>
      <c r="X249" s="249"/>
      <c r="Y249" s="389"/>
      <c r="Z249" s="389"/>
      <c r="AA249" s="350"/>
      <c r="AB249" s="350"/>
      <c r="AC249" s="350"/>
      <c r="AD249" s="350"/>
      <c r="AE249" s="350"/>
      <c r="AF249" s="350"/>
      <c r="AG249" s="350"/>
      <c r="AH249" s="350"/>
      <c r="AI249" s="350"/>
      <c r="AJ249" s="350"/>
      <c r="AK249" s="350"/>
      <c r="AL249" s="350"/>
      <c r="AM249" s="350"/>
      <c r="AN249" s="350"/>
      <c r="AO249" s="350"/>
      <c r="AP249" s="350"/>
      <c r="AQ249" s="350"/>
      <c r="AR249" s="350"/>
      <c r="AS249" s="350"/>
      <c r="AT249" s="350"/>
      <c r="AU249" s="350"/>
      <c r="AV249" s="350"/>
      <c r="AW249" s="350"/>
      <c r="AX249" s="350"/>
      <c r="AY249" s="350"/>
      <c r="AZ249" s="350"/>
      <c r="BA249" s="350"/>
      <c r="BB249" s="350"/>
      <c r="BC249" s="350"/>
      <c r="BD249" s="350"/>
      <c r="BE249" s="350"/>
      <c r="BF249" s="350"/>
      <c r="BG249" s="350"/>
      <c r="BH249" s="350"/>
      <c r="BI249" s="350"/>
      <c r="BJ249" s="350"/>
      <c r="BK249" s="350"/>
      <c r="BL249" s="350"/>
      <c r="BM249" s="350"/>
      <c r="BN249" s="350"/>
      <c r="BO249" s="350"/>
      <c r="BP249" s="350"/>
      <c r="BQ249" s="350"/>
      <c r="BR249" s="350"/>
      <c r="BS249" s="350"/>
      <c r="BT249" s="350"/>
      <c r="BU249" s="350"/>
      <c r="BV249" s="389"/>
      <c r="BW249" s="389"/>
      <c r="BX249" s="389"/>
      <c r="BY249" s="389"/>
      <c r="BZ249" s="389"/>
      <c r="CA249" s="389"/>
      <c r="CB249" s="389"/>
      <c r="CC249" s="389"/>
      <c r="CD249" s="389"/>
      <c r="CE249" s="389"/>
    </row>
    <row r="250" spans="1:83" s="390" customFormat="1" ht="15" customHeight="1">
      <c r="A250" s="89"/>
      <c r="B250" s="89"/>
      <c r="C250" s="844"/>
      <c r="D250" s="704"/>
      <c r="E250" s="779"/>
      <c r="F250" s="375"/>
      <c r="G250" s="376"/>
      <c r="H250" s="177" t="s">
        <v>428</v>
      </c>
      <c r="I250" s="376"/>
      <c r="J250" s="376"/>
      <c r="K250" s="392"/>
      <c r="L250" s="391"/>
      <c r="M250" s="298"/>
      <c r="N250" s="298"/>
      <c r="O250" s="298"/>
      <c r="P250" s="298"/>
      <c r="Q250" s="317"/>
      <c r="R250" s="298"/>
      <c r="S250" s="249"/>
      <c r="T250" s="249"/>
      <c r="U250" s="373"/>
      <c r="V250" s="249"/>
      <c r="W250" s="249"/>
      <c r="X250" s="249"/>
      <c r="Y250" s="389"/>
      <c r="Z250" s="389"/>
      <c r="AA250" s="350"/>
      <c r="AB250" s="350"/>
      <c r="AC250" s="350"/>
      <c r="AD250" s="350"/>
      <c r="AE250" s="350"/>
      <c r="AF250" s="350"/>
      <c r="AG250" s="350"/>
      <c r="AH250" s="350"/>
      <c r="AI250" s="350"/>
      <c r="AJ250" s="350"/>
      <c r="AK250" s="350"/>
      <c r="AL250" s="350"/>
      <c r="AM250" s="350"/>
      <c r="AN250" s="350"/>
      <c r="AO250" s="350"/>
      <c r="AP250" s="350"/>
      <c r="AQ250" s="350"/>
      <c r="AR250" s="350"/>
      <c r="AS250" s="350"/>
      <c r="AT250" s="350"/>
      <c r="AU250" s="350"/>
      <c r="AV250" s="350"/>
      <c r="AW250" s="350"/>
      <c r="AX250" s="350"/>
      <c r="AY250" s="350"/>
      <c r="AZ250" s="350"/>
      <c r="BA250" s="350"/>
      <c r="BB250" s="350"/>
      <c r="BC250" s="350"/>
      <c r="BD250" s="350"/>
      <c r="BE250" s="350"/>
      <c r="BF250" s="350"/>
      <c r="BG250" s="350"/>
      <c r="BH250" s="350"/>
      <c r="BI250" s="350"/>
      <c r="BJ250" s="350"/>
      <c r="BK250" s="350"/>
      <c r="BL250" s="350"/>
      <c r="BM250" s="350"/>
      <c r="BN250" s="350"/>
      <c r="BO250" s="350"/>
      <c r="BP250" s="350"/>
      <c r="BQ250" s="350"/>
      <c r="BR250" s="350"/>
      <c r="BS250" s="350"/>
      <c r="BT250" s="350"/>
      <c r="BU250" s="350"/>
      <c r="BV250" s="389"/>
      <c r="BW250" s="389"/>
      <c r="BX250" s="389"/>
      <c r="BY250" s="389"/>
      <c r="BZ250" s="389"/>
      <c r="CA250" s="389"/>
      <c r="CB250" s="389"/>
      <c r="CC250" s="389"/>
      <c r="CD250" s="389"/>
      <c r="CE250" s="389"/>
    </row>
    <row r="251" spans="1:83" s="386" customFormat="1" ht="15">
      <c r="Q251" s="393"/>
      <c r="U251" s="387"/>
    </row>
    <row r="252" spans="1:83" s="386" customFormat="1" ht="15">
      <c r="A252" s="34" t="s">
        <v>431</v>
      </c>
      <c r="B252" s="34"/>
      <c r="C252" s="34"/>
      <c r="D252" s="34"/>
      <c r="E252" s="34"/>
      <c r="F252" s="34"/>
      <c r="G252" s="34"/>
      <c r="H252" s="34"/>
      <c r="I252" s="34"/>
      <c r="J252" s="34"/>
      <c r="K252" s="34"/>
      <c r="L252" s="34"/>
      <c r="M252" s="34"/>
      <c r="N252" s="34"/>
      <c r="O252" s="34"/>
      <c r="P252" s="34"/>
      <c r="Q252" s="394"/>
      <c r="R252" s="34"/>
      <c r="S252" s="34"/>
      <c r="T252" s="34"/>
      <c r="U252" s="385"/>
      <c r="V252" s="34"/>
      <c r="W252" s="34"/>
    </row>
    <row r="253" spans="1:83" s="386" customFormat="1" ht="15">
      <c r="F253" s="500"/>
      <c r="G253" s="500"/>
      <c r="H253" s="500"/>
      <c r="I253" s="500"/>
      <c r="J253" s="500"/>
      <c r="K253" s="500"/>
      <c r="L253" s="500"/>
      <c r="Q253" s="393"/>
      <c r="U253" s="387"/>
    </row>
    <row r="254" spans="1:83" s="390" customFormat="1" ht="15" customHeight="1">
      <c r="A254" s="89"/>
      <c r="B254" s="249" t="s">
        <v>430</v>
      </c>
      <c r="C254" s="845"/>
      <c r="D254" s="374"/>
      <c r="E254" s="622"/>
      <c r="F254" s="852"/>
      <c r="G254" s="704">
        <v>0</v>
      </c>
      <c r="H254" s="702"/>
      <c r="I254" s="375"/>
      <c r="J254" s="537" t="s">
        <v>552</v>
      </c>
      <c r="K254" s="177"/>
      <c r="L254" s="391"/>
      <c r="M254" s="317">
        <f>mergeValue(H254)</f>
        <v>0</v>
      </c>
      <c r="N254" s="298"/>
      <c r="O254" s="298"/>
      <c r="P254" s="298"/>
      <c r="Q254" s="298"/>
      <c r="R254" s="317" t="str">
        <f>K254&amp;"("&amp;L254&amp;")"</f>
        <v>()</v>
      </c>
      <c r="S254" s="249"/>
      <c r="T254" s="249"/>
      <c r="U254" s="373"/>
      <c r="V254" s="249"/>
      <c r="W254" s="249"/>
      <c r="X254" s="249"/>
      <c r="Y254" s="389"/>
      <c r="Z254" s="389"/>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0"/>
      <c r="AY254" s="350"/>
      <c r="AZ254" s="350"/>
      <c r="BA254" s="350"/>
      <c r="BB254" s="350"/>
      <c r="BC254" s="350"/>
      <c r="BD254" s="350"/>
      <c r="BE254" s="350"/>
      <c r="BF254" s="350"/>
      <c r="BG254" s="350"/>
      <c r="BH254" s="350"/>
      <c r="BI254" s="350"/>
      <c r="BJ254" s="350"/>
      <c r="BK254" s="350"/>
      <c r="BL254" s="350"/>
      <c r="BM254" s="350"/>
      <c r="BN254" s="350"/>
      <c r="BO254" s="350"/>
      <c r="BP254" s="350"/>
      <c r="BQ254" s="350"/>
      <c r="BR254" s="350"/>
      <c r="BS254" s="350"/>
      <c r="BT254" s="350"/>
      <c r="BU254" s="350"/>
      <c r="BV254" s="389"/>
      <c r="BW254" s="389"/>
      <c r="BX254" s="389"/>
      <c r="BY254" s="389"/>
      <c r="BZ254" s="389"/>
      <c r="CA254" s="389"/>
      <c r="CB254" s="389"/>
      <c r="CC254" s="389"/>
      <c r="CD254" s="389"/>
      <c r="CE254" s="389"/>
    </row>
    <row r="255" spans="1:83" s="390" customFormat="1" ht="15" customHeight="1">
      <c r="A255" s="89"/>
      <c r="B255" s="89"/>
      <c r="C255" s="845"/>
      <c r="D255" s="374"/>
      <c r="E255" s="622"/>
      <c r="F255" s="852"/>
      <c r="G255" s="704"/>
      <c r="H255" s="702"/>
      <c r="I255" s="376"/>
      <c r="J255" s="376"/>
      <c r="K255" s="177" t="s">
        <v>4</v>
      </c>
      <c r="L255" s="391"/>
      <c r="M255" s="298"/>
      <c r="N255" s="298"/>
      <c r="O255" s="298"/>
      <c r="P255" s="298"/>
      <c r="Q255" s="317"/>
      <c r="R255" s="298"/>
      <c r="S255" s="249"/>
      <c r="T255" s="249"/>
      <c r="U255" s="373"/>
      <c r="V255" s="249"/>
      <c r="W255" s="249"/>
      <c r="X255" s="249"/>
      <c r="Y255" s="389"/>
      <c r="Z255" s="389"/>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0"/>
      <c r="AY255" s="350"/>
      <c r="AZ255" s="350"/>
      <c r="BA255" s="350"/>
      <c r="BB255" s="350"/>
      <c r="BC255" s="350"/>
      <c r="BD255" s="350"/>
      <c r="BE255" s="350"/>
      <c r="BF255" s="350"/>
      <c r="BG255" s="350"/>
      <c r="BH255" s="350"/>
      <c r="BI255" s="350"/>
      <c r="BJ255" s="350"/>
      <c r="BK255" s="350"/>
      <c r="BL255" s="350"/>
      <c r="BM255" s="350"/>
      <c r="BN255" s="350"/>
      <c r="BO255" s="350"/>
      <c r="BP255" s="350"/>
      <c r="BQ255" s="350"/>
      <c r="BR255" s="350"/>
      <c r="BS255" s="350"/>
      <c r="BT255" s="350"/>
      <c r="BU255" s="350"/>
      <c r="BV255" s="389"/>
      <c r="BW255" s="389"/>
      <c r="BX255" s="389"/>
      <c r="BY255" s="389"/>
      <c r="BZ255" s="389"/>
      <c r="CA255" s="389"/>
      <c r="CB255" s="389"/>
      <c r="CC255" s="389"/>
      <c r="CD255" s="389"/>
      <c r="CE255" s="389"/>
    </row>
    <row r="256" spans="1:83" s="386" customFormat="1" ht="15">
      <c r="Q256" s="393"/>
      <c r="U256" s="387"/>
    </row>
    <row r="257" spans="1:83" s="386" customFormat="1" ht="15">
      <c r="A257" s="34" t="s">
        <v>432</v>
      </c>
      <c r="B257" s="34"/>
      <c r="C257" s="34"/>
      <c r="D257" s="34"/>
      <c r="E257" s="34"/>
      <c r="F257" s="34"/>
      <c r="G257" s="34"/>
      <c r="H257" s="34"/>
      <c r="I257" s="34"/>
      <c r="J257" s="34"/>
      <c r="K257" s="34"/>
      <c r="L257" s="34"/>
      <c r="M257" s="34"/>
      <c r="N257" s="34"/>
      <c r="O257" s="34"/>
      <c r="P257" s="34"/>
      <c r="Q257" s="394"/>
      <c r="R257" s="34"/>
      <c r="S257" s="34"/>
      <c r="T257" s="34"/>
      <c r="U257" s="385"/>
      <c r="V257" s="34"/>
      <c r="W257" s="34"/>
    </row>
    <row r="258" spans="1:83" s="386" customFormat="1" ht="15">
      <c r="Q258" s="393"/>
      <c r="U258" s="387"/>
    </row>
    <row r="259" spans="1:83" s="390" customFormat="1" ht="15" customHeight="1">
      <c r="A259" s="89"/>
      <c r="B259" s="249" t="s">
        <v>430</v>
      </c>
      <c r="C259" s="541"/>
      <c r="D259" s="386"/>
      <c r="E259" s="623"/>
      <c r="F259" s="386"/>
      <c r="G259" s="386"/>
      <c r="H259" s="386"/>
      <c r="I259" s="331"/>
      <c r="J259" s="251">
        <v>0</v>
      </c>
      <c r="K259" s="540"/>
      <c r="L259" s="372"/>
      <c r="M259" s="317">
        <f>mergeValue(H259)</f>
        <v>0</v>
      </c>
      <c r="N259" s="298"/>
      <c r="O259" s="298"/>
      <c r="P259" s="298"/>
      <c r="Q259" s="298"/>
      <c r="R259" s="317" t="str">
        <f>K259&amp;" ("&amp;L259&amp;")"</f>
        <v xml:space="preserve"> ()</v>
      </c>
      <c r="S259" s="249"/>
      <c r="T259" s="249"/>
      <c r="U259" s="373"/>
      <c r="V259" s="249"/>
      <c r="W259" s="249"/>
      <c r="X259" s="249"/>
      <c r="Y259" s="389"/>
      <c r="Z259" s="389"/>
      <c r="AA259" s="350"/>
      <c r="AB259" s="350"/>
      <c r="AC259" s="350"/>
      <c r="AD259" s="350"/>
      <c r="AE259" s="350"/>
      <c r="AF259" s="350"/>
      <c r="AG259" s="350"/>
      <c r="AH259" s="350"/>
      <c r="AI259" s="350"/>
      <c r="AJ259" s="350"/>
      <c r="AK259" s="350"/>
      <c r="AL259" s="350"/>
      <c r="AM259" s="350"/>
      <c r="AN259" s="350"/>
      <c r="AO259" s="350"/>
      <c r="AP259" s="350"/>
      <c r="AQ259" s="350"/>
      <c r="AR259" s="350"/>
      <c r="AS259" s="350"/>
      <c r="AT259" s="350"/>
      <c r="AU259" s="350"/>
      <c r="AV259" s="350"/>
      <c r="AW259" s="350"/>
      <c r="AX259" s="350"/>
      <c r="AY259" s="350"/>
      <c r="AZ259" s="350"/>
      <c r="BA259" s="350"/>
      <c r="BB259" s="350"/>
      <c r="BC259" s="350"/>
      <c r="BD259" s="350"/>
      <c r="BE259" s="350"/>
      <c r="BF259" s="350"/>
      <c r="BG259" s="350"/>
      <c r="BH259" s="350"/>
      <c r="BI259" s="350"/>
      <c r="BJ259" s="350"/>
      <c r="BK259" s="350"/>
      <c r="BL259" s="350"/>
      <c r="BM259" s="350"/>
      <c r="BN259" s="350"/>
      <c r="BO259" s="350"/>
      <c r="BP259" s="350"/>
      <c r="BQ259" s="350"/>
      <c r="BR259" s="350"/>
      <c r="BS259" s="350"/>
      <c r="BT259" s="350"/>
      <c r="BU259" s="350"/>
      <c r="BV259" s="389"/>
      <c r="BW259" s="389"/>
      <c r="BX259" s="389"/>
      <c r="BY259" s="389"/>
      <c r="BZ259" s="389"/>
      <c r="CA259" s="389"/>
      <c r="CB259" s="389"/>
      <c r="CC259" s="389"/>
      <c r="CD259" s="389"/>
      <c r="CE259" s="389"/>
    </row>
    <row r="261" spans="1:83" ht="11.25"/>
    <row r="262" spans="1:83" s="34" customFormat="1" ht="11.25">
      <c r="A262" s="34" t="s">
        <v>479</v>
      </c>
    </row>
    <row r="263" spans="1:83" ht="11.25"/>
    <row r="264" spans="1:83" s="35" customFormat="1" ht="20.100000000000001" customHeight="1">
      <c r="A264" s="97"/>
      <c r="B264" s="249"/>
      <c r="C264" s="86"/>
      <c r="D264" s="250"/>
      <c r="E264" s="421"/>
      <c r="F264" s="416"/>
      <c r="G264" s="422"/>
      <c r="I264" s="317"/>
      <c r="J264" s="317"/>
    </row>
    <row r="265" spans="1:83" ht="11.25"/>
    <row r="266" spans="1:83" ht="11.25"/>
    <row r="267" spans="1:83" s="34" customFormat="1" ht="11.25">
      <c r="A267" s="34" t="s">
        <v>495</v>
      </c>
    </row>
    <row r="268" spans="1:83" ht="11.25"/>
    <row r="269" spans="1:83" s="35" customFormat="1" ht="20.100000000000001" customHeight="1">
      <c r="A269" s="412"/>
      <c r="B269" s="249"/>
      <c r="C269" s="86"/>
      <c r="D269" s="250"/>
      <c r="E269" s="425"/>
      <c r="F269" s="424" t="s">
        <v>484</v>
      </c>
      <c r="G269" s="424" t="s">
        <v>484</v>
      </c>
      <c r="H269" s="451"/>
      <c r="I269" s="317"/>
      <c r="K269" s="317"/>
      <c r="L269" s="317"/>
    </row>
    <row r="270" spans="1:83" ht="11.25"/>
    <row r="271" spans="1:83" ht="11.25"/>
    <row r="272" spans="1:83" s="34" customFormat="1" ht="11.25">
      <c r="A272" s="34" t="s">
        <v>496</v>
      </c>
    </row>
    <row r="273" spans="1:12" ht="11.25"/>
    <row r="274" spans="1:12" s="35" customFormat="1" ht="20.100000000000001" customHeight="1">
      <c r="A274" s="412"/>
      <c r="B274" s="249"/>
      <c r="C274" s="86"/>
      <c r="D274" s="250"/>
      <c r="E274" s="425"/>
      <c r="F274" s="424" t="s">
        <v>484</v>
      </c>
      <c r="G274" s="557"/>
      <c r="H274" s="424" t="s">
        <v>484</v>
      </c>
      <c r="I274" s="317"/>
      <c r="K274" s="317"/>
      <c r="L274" s="317"/>
    </row>
    <row r="275" spans="1:12" ht="11.25"/>
    <row r="276" spans="1:12" ht="11.25"/>
    <row r="277" spans="1:12" s="34" customFormat="1" ht="11.25">
      <c r="A277" s="34" t="s">
        <v>497</v>
      </c>
    </row>
    <row r="278" spans="1:12" ht="11.25"/>
    <row r="279" spans="1:12" s="35" customFormat="1" ht="20.100000000000001" customHeight="1">
      <c r="A279" s="412"/>
      <c r="B279" s="249"/>
      <c r="C279" s="86"/>
      <c r="D279" s="250"/>
      <c r="E279" s="432">
        <f>E278</f>
        <v>0</v>
      </c>
      <c r="F279" s="424" t="s">
        <v>484</v>
      </c>
      <c r="G279" s="557"/>
      <c r="H279" s="424" t="s">
        <v>484</v>
      </c>
      <c r="I279" s="317"/>
      <c r="K279" s="317"/>
      <c r="L279" s="317"/>
    </row>
    <row r="280" spans="1:12" s="35" customFormat="1" ht="14.25">
      <c r="A280" s="412"/>
      <c r="B280" s="249"/>
      <c r="C280" s="86"/>
      <c r="D280" s="102"/>
      <c r="E280" s="433"/>
      <c r="F280" s="434"/>
      <c r="G280"/>
      <c r="H280" s="434"/>
      <c r="I280" s="317"/>
      <c r="K280" s="317"/>
      <c r="L280" s="317"/>
    </row>
    <row r="282" spans="1:12" s="34" customFormat="1" ht="11.25">
      <c r="A282" s="34" t="s">
        <v>498</v>
      </c>
    </row>
    <row r="283" spans="1:12" ht="11.25"/>
    <row r="284" spans="1:12" s="35" customFormat="1" ht="20.100000000000001" customHeight="1">
      <c r="A284" s="412"/>
      <c r="B284" s="249"/>
      <c r="C284" s="86"/>
      <c r="D284" s="250"/>
      <c r="E284" s="432">
        <f>E283</f>
        <v>0</v>
      </c>
      <c r="F284" s="424" t="s">
        <v>484</v>
      </c>
      <c r="G284" s="435"/>
      <c r="H284" s="424" t="s">
        <v>484</v>
      </c>
      <c r="I284" s="317"/>
      <c r="K284" s="317"/>
      <c r="L284" s="317"/>
    </row>
    <row r="287" spans="1:12" s="34" customFormat="1" ht="17.100000000000001" customHeight="1">
      <c r="A287" s="34" t="s">
        <v>542</v>
      </c>
    </row>
    <row r="289" spans="1:20" s="255" customFormat="1" ht="409.5">
      <c r="A289" s="748">
        <v>1</v>
      </c>
      <c r="B289" s="319"/>
      <c r="C289" s="319"/>
      <c r="D289" s="319"/>
      <c r="F289" s="473" t="str">
        <f>"2." &amp;mergeValue(A289)</f>
        <v>2.1</v>
      </c>
      <c r="G289" s="560" t="s">
        <v>529</v>
      </c>
      <c r="H289" s="456"/>
      <c r="I289" s="286" t="s">
        <v>624</v>
      </c>
      <c r="J289" s="472"/>
      <c r="K289" s="319"/>
      <c r="L289" s="319"/>
      <c r="M289" s="319"/>
      <c r="N289" s="319"/>
      <c r="O289" s="319"/>
      <c r="P289" s="319"/>
      <c r="Q289" s="319"/>
      <c r="R289" s="319"/>
      <c r="S289" s="319"/>
      <c r="T289" s="319"/>
    </row>
    <row r="290" spans="1:20" s="255" customFormat="1" ht="90">
      <c r="A290" s="748"/>
      <c r="B290" s="319"/>
      <c r="C290" s="319"/>
      <c r="D290" s="319"/>
      <c r="F290" s="473" t="str">
        <f>"3." &amp;mergeValue(A290)</f>
        <v>3.1</v>
      </c>
      <c r="G290" s="560" t="s">
        <v>530</v>
      </c>
      <c r="H290" s="456"/>
      <c r="I290" s="286" t="s">
        <v>622</v>
      </c>
      <c r="J290" s="472"/>
      <c r="K290" s="319"/>
      <c r="L290" s="319"/>
      <c r="M290" s="319"/>
      <c r="N290" s="319"/>
      <c r="O290" s="319"/>
      <c r="P290" s="319"/>
      <c r="Q290" s="319"/>
      <c r="R290" s="319"/>
      <c r="S290" s="319"/>
      <c r="T290" s="319"/>
    </row>
    <row r="291" spans="1:20" s="255" customFormat="1" ht="45">
      <c r="A291" s="748"/>
      <c r="B291" s="319"/>
      <c r="C291" s="319"/>
      <c r="D291" s="319"/>
      <c r="F291" s="473" t="str">
        <f>"4."&amp;mergeValue(A291)</f>
        <v>4.1</v>
      </c>
      <c r="G291" s="560" t="s">
        <v>531</v>
      </c>
      <c r="H291" s="457" t="s">
        <v>484</v>
      </c>
      <c r="I291" s="286"/>
      <c r="J291" s="472"/>
      <c r="K291" s="319"/>
      <c r="L291" s="319"/>
      <c r="M291" s="319"/>
      <c r="N291" s="319"/>
      <c r="O291" s="319"/>
      <c r="P291" s="319"/>
      <c r="Q291" s="319"/>
      <c r="R291" s="319"/>
      <c r="S291" s="319"/>
      <c r="T291" s="319"/>
    </row>
    <row r="292" spans="1:20" s="255" customFormat="1" ht="101.25">
      <c r="A292" s="748"/>
      <c r="B292" s="748">
        <v>1</v>
      </c>
      <c r="C292" s="482"/>
      <c r="D292" s="482"/>
      <c r="F292" s="473" t="str">
        <f>"4."&amp;mergeValue(A292) &amp;"."&amp;mergeValue(B292)</f>
        <v>4.1.1</v>
      </c>
      <c r="G292" s="463" t="s">
        <v>626</v>
      </c>
      <c r="H292" s="456" t="str">
        <f>IF(region_name="","",region_name)</f>
        <v>Курская область</v>
      </c>
      <c r="I292" s="286" t="s">
        <v>534</v>
      </c>
      <c r="J292" s="472"/>
      <c r="K292" s="319"/>
      <c r="L292" s="319"/>
      <c r="M292" s="319"/>
      <c r="N292" s="319"/>
      <c r="O292" s="319"/>
      <c r="P292" s="319"/>
      <c r="Q292" s="319"/>
      <c r="R292" s="319"/>
      <c r="S292" s="319"/>
      <c r="T292" s="319"/>
    </row>
    <row r="293" spans="1:20" s="255" customFormat="1" ht="191.25">
      <c r="A293" s="748"/>
      <c r="B293" s="748"/>
      <c r="C293" s="748">
        <v>1</v>
      </c>
      <c r="D293" s="482"/>
      <c r="F293" s="473" t="str">
        <f>"4."&amp;mergeValue(A293) &amp;"."&amp;mergeValue(B293)&amp;"."&amp;mergeValue(C293)</f>
        <v>4.1.1.1</v>
      </c>
      <c r="G293" s="481" t="s">
        <v>532</v>
      </c>
      <c r="H293" s="456"/>
      <c r="I293" s="286" t="s">
        <v>535</v>
      </c>
      <c r="J293" s="472"/>
      <c r="K293" s="319"/>
      <c r="L293" s="319"/>
      <c r="M293" s="319"/>
      <c r="N293" s="319"/>
      <c r="O293" s="319"/>
      <c r="P293" s="319"/>
      <c r="Q293" s="319"/>
      <c r="R293" s="319"/>
      <c r="S293" s="319"/>
      <c r="T293" s="319"/>
    </row>
    <row r="294" spans="1:20" s="255" customFormat="1" ht="33.75" customHeight="1">
      <c r="A294" s="748"/>
      <c r="B294" s="748"/>
      <c r="C294" s="748"/>
      <c r="D294" s="482">
        <v>1</v>
      </c>
      <c r="F294" s="473" t="str">
        <f>"4."&amp;mergeValue(A294) &amp;"."&amp;mergeValue(B294)&amp;"."&amp;mergeValue(C294)&amp;"."&amp;mergeValue(D294)</f>
        <v>4.1.1.1.1</v>
      </c>
      <c r="G294" s="563" t="s">
        <v>533</v>
      </c>
      <c r="H294" s="456"/>
      <c r="I294" s="781" t="s">
        <v>625</v>
      </c>
      <c r="J294" s="472"/>
      <c r="K294" s="319"/>
      <c r="L294" s="319"/>
      <c r="M294" s="319"/>
      <c r="N294" s="319"/>
      <c r="O294" s="319"/>
      <c r="P294" s="319"/>
      <c r="Q294" s="319"/>
      <c r="R294" s="319"/>
      <c r="S294" s="319"/>
      <c r="T294" s="319"/>
    </row>
    <row r="295" spans="1:20" s="255" customFormat="1" ht="18.75">
      <c r="A295" s="748"/>
      <c r="B295" s="748"/>
      <c r="C295" s="748"/>
      <c r="D295" s="482"/>
      <c r="F295" s="567"/>
      <c r="G295" s="568" t="s">
        <v>4</v>
      </c>
      <c r="H295" s="569"/>
      <c r="I295" s="781"/>
      <c r="J295" s="472"/>
      <c r="K295" s="319"/>
      <c r="L295" s="319"/>
      <c r="M295" s="319"/>
      <c r="N295" s="319"/>
      <c r="O295" s="319"/>
      <c r="P295" s="319"/>
      <c r="Q295" s="319"/>
      <c r="R295" s="319"/>
      <c r="S295" s="319"/>
      <c r="T295" s="319"/>
    </row>
    <row r="296" spans="1:20" s="255" customFormat="1" ht="18.75">
      <c r="A296" s="748"/>
      <c r="B296" s="748"/>
      <c r="C296" s="482"/>
      <c r="D296" s="482"/>
      <c r="F296" s="478"/>
      <c r="G296" s="162" t="s">
        <v>428</v>
      </c>
      <c r="H296" s="479"/>
      <c r="I296" s="480"/>
      <c r="J296" s="472"/>
      <c r="K296" s="319"/>
      <c r="L296" s="319"/>
      <c r="M296" s="319"/>
      <c r="N296" s="319"/>
      <c r="O296" s="319"/>
      <c r="P296" s="319"/>
      <c r="Q296" s="319"/>
      <c r="R296" s="319"/>
      <c r="S296" s="319"/>
      <c r="T296" s="319"/>
    </row>
    <row r="297" spans="1:20" s="255" customFormat="1" ht="18.75">
      <c r="A297" s="748"/>
      <c r="B297" s="319"/>
      <c r="C297" s="319"/>
      <c r="D297" s="319"/>
      <c r="F297" s="478"/>
      <c r="G297" s="177" t="s">
        <v>541</v>
      </c>
      <c r="H297" s="479"/>
      <c r="I297" s="480"/>
      <c r="J297" s="472"/>
      <c r="K297" s="319"/>
      <c r="L297" s="319"/>
      <c r="M297" s="319"/>
      <c r="N297" s="319"/>
      <c r="O297" s="319"/>
      <c r="P297" s="319"/>
      <c r="Q297" s="319"/>
      <c r="R297" s="319"/>
      <c r="S297" s="319"/>
      <c r="T297" s="319"/>
    </row>
    <row r="298" spans="1:20" s="255" customFormat="1" ht="18.75">
      <c r="A298" s="319"/>
      <c r="B298" s="319"/>
      <c r="C298" s="319"/>
      <c r="D298" s="319"/>
      <c r="F298" s="478"/>
      <c r="G298" s="210" t="s">
        <v>540</v>
      </c>
      <c r="H298" s="479"/>
      <c r="I298" s="480"/>
      <c r="J298" s="472"/>
      <c r="K298" s="319"/>
      <c r="L298" s="319"/>
      <c r="M298" s="319"/>
      <c r="N298" s="319"/>
      <c r="O298" s="319"/>
      <c r="P298" s="319"/>
      <c r="Q298" s="319"/>
      <c r="R298" s="319"/>
      <c r="S298" s="319"/>
      <c r="T298" s="319"/>
    </row>
  </sheetData>
  <sheetProtection formatColumns="0" formatRows="0"/>
  <dataConsolidate link="1"/>
  <mergeCells count="259">
    <mergeCell ref="N66:N67"/>
    <mergeCell ref="N181:AK181"/>
    <mergeCell ref="I64:I69"/>
    <mergeCell ref="I80:I85"/>
    <mergeCell ref="S82:S83"/>
    <mergeCell ref="O92:AA92"/>
    <mergeCell ref="X100:X101"/>
    <mergeCell ref="J81:J84"/>
    <mergeCell ref="I97:I103"/>
    <mergeCell ref="O77:V77"/>
    <mergeCell ref="W82:W84"/>
    <mergeCell ref="W98:W99"/>
    <mergeCell ref="Z100:Z101"/>
    <mergeCell ref="W100:W101"/>
    <mergeCell ref="Y100:Y101"/>
    <mergeCell ref="J98:J102"/>
    <mergeCell ref="Z98:Z99"/>
    <mergeCell ref="T82:T83"/>
    <mergeCell ref="N166:AL166"/>
    <mergeCell ref="N167:AL167"/>
    <mergeCell ref="N168:AL168"/>
    <mergeCell ref="O97:AA97"/>
    <mergeCell ref="J136:J139"/>
    <mergeCell ref="T137:T138"/>
    <mergeCell ref="Y200:Y201"/>
    <mergeCell ref="X200:X201"/>
    <mergeCell ref="W200:W201"/>
    <mergeCell ref="Y184:Y185"/>
    <mergeCell ref="V200:V201"/>
    <mergeCell ref="Q200:Q203"/>
    <mergeCell ref="U200:U202"/>
    <mergeCell ref="T200:T202"/>
    <mergeCell ref="R200:R202"/>
    <mergeCell ref="S200:S202"/>
    <mergeCell ref="D9:D12"/>
    <mergeCell ref="D14:D17"/>
    <mergeCell ref="S34:S35"/>
    <mergeCell ref="O9:O10"/>
    <mergeCell ref="R25:T26"/>
    <mergeCell ref="I9:I11"/>
    <mergeCell ref="H14:H16"/>
    <mergeCell ref="J14:J16"/>
    <mergeCell ref="I152:I157"/>
    <mergeCell ref="I135:I140"/>
    <mergeCell ref="I118:I123"/>
    <mergeCell ref="K14:K16"/>
    <mergeCell ref="T50:T51"/>
    <mergeCell ref="J119:J122"/>
    <mergeCell ref="J153:J156"/>
    <mergeCell ref="M14:M15"/>
    <mergeCell ref="O14:O15"/>
    <mergeCell ref="O95:AA95"/>
    <mergeCell ref="R82:R83"/>
    <mergeCell ref="L14:L15"/>
    <mergeCell ref="O25:Q25"/>
    <mergeCell ref="O136:V136"/>
    <mergeCell ref="O93:AA93"/>
    <mergeCell ref="S27:T27"/>
    <mergeCell ref="L9:L10"/>
    <mergeCell ref="J65:J68"/>
    <mergeCell ref="O26:O27"/>
    <mergeCell ref="O28:U28"/>
    <mergeCell ref="N34:N35"/>
    <mergeCell ref="N14:N15"/>
    <mergeCell ref="E9:E12"/>
    <mergeCell ref="N9:N10"/>
    <mergeCell ref="K9:K11"/>
    <mergeCell ref="J9:J11"/>
    <mergeCell ref="F9:F12"/>
    <mergeCell ref="E14:E17"/>
    <mergeCell ref="I14:I16"/>
    <mergeCell ref="M9:M10"/>
    <mergeCell ref="F14:F17"/>
    <mergeCell ref="G9:G12"/>
    <mergeCell ref="I32:I37"/>
    <mergeCell ref="I48:I53"/>
    <mergeCell ref="H9:H11"/>
    <mergeCell ref="U34:U35"/>
    <mergeCell ref="U25:U27"/>
    <mergeCell ref="S66:S67"/>
    <mergeCell ref="O45:V45"/>
    <mergeCell ref="O46:V46"/>
    <mergeCell ref="CH34:CH36"/>
    <mergeCell ref="O47:V47"/>
    <mergeCell ref="O48:V48"/>
    <mergeCell ref="O49:V49"/>
    <mergeCell ref="N50:N51"/>
    <mergeCell ref="Y34:Y35"/>
    <mergeCell ref="Z34:Z35"/>
    <mergeCell ref="AA34:AA35"/>
    <mergeCell ref="AB34:AB35"/>
    <mergeCell ref="CC34:CC35"/>
    <mergeCell ref="CD34:CD35"/>
    <mergeCell ref="CE34:CE35"/>
    <mergeCell ref="CF34:CF35"/>
    <mergeCell ref="BW34:BW35"/>
    <mergeCell ref="BX34:BX35"/>
    <mergeCell ref="BY34:BY35"/>
    <mergeCell ref="BO34:BO35"/>
    <mergeCell ref="BP34:BP35"/>
    <mergeCell ref="BQ34:BQ35"/>
    <mergeCell ref="BR34:BR35"/>
    <mergeCell ref="BH34:BH35"/>
    <mergeCell ref="BI34:BI35"/>
    <mergeCell ref="BJ34:BJ35"/>
    <mergeCell ref="BK34:BK35"/>
    <mergeCell ref="G14:G17"/>
    <mergeCell ref="W25:W27"/>
    <mergeCell ref="S50:S51"/>
    <mergeCell ref="R34:R35"/>
    <mergeCell ref="T34:T35"/>
    <mergeCell ref="J49:J52"/>
    <mergeCell ref="R50:R51"/>
    <mergeCell ref="J33:J36"/>
    <mergeCell ref="P26:Q26"/>
    <mergeCell ref="O29:CG29"/>
    <mergeCell ref="O30:CG30"/>
    <mergeCell ref="O31:CG31"/>
    <mergeCell ref="O32:CG32"/>
    <mergeCell ref="O33:CG33"/>
    <mergeCell ref="AW34:AW35"/>
    <mergeCell ref="AM34:AM35"/>
    <mergeCell ref="AN34:AN35"/>
    <mergeCell ref="AO34:AO35"/>
    <mergeCell ref="AP34:AP35"/>
    <mergeCell ref="AF34:AF35"/>
    <mergeCell ref="AG34:AG35"/>
    <mergeCell ref="AH34:AH35"/>
    <mergeCell ref="AI34:AI35"/>
    <mergeCell ref="BV34:BV35"/>
    <mergeCell ref="E33:E36"/>
    <mergeCell ref="A45:A56"/>
    <mergeCell ref="E49:E52"/>
    <mergeCell ref="B46:B55"/>
    <mergeCell ref="C47:C54"/>
    <mergeCell ref="O115:V115"/>
    <mergeCell ref="Y98:Y99"/>
    <mergeCell ref="O114:V114"/>
    <mergeCell ref="W50:W52"/>
    <mergeCell ref="U50:U51"/>
    <mergeCell ref="X98:X99"/>
    <mergeCell ref="O64:V64"/>
    <mergeCell ref="O65:V65"/>
    <mergeCell ref="W66:W68"/>
    <mergeCell ref="T66:T67"/>
    <mergeCell ref="O61:V61"/>
    <mergeCell ref="O62:V62"/>
    <mergeCell ref="O63:V63"/>
    <mergeCell ref="D48:D53"/>
    <mergeCell ref="U82:U83"/>
    <mergeCell ref="O78:V78"/>
    <mergeCell ref="O79:V79"/>
    <mergeCell ref="A61:A72"/>
    <mergeCell ref="D80:D85"/>
    <mergeCell ref="B62:B71"/>
    <mergeCell ref="C63:C70"/>
    <mergeCell ref="A77:A88"/>
    <mergeCell ref="B78:B87"/>
    <mergeCell ref="C79:C86"/>
    <mergeCell ref="A29:A40"/>
    <mergeCell ref="B30:B39"/>
    <mergeCell ref="C31:C38"/>
    <mergeCell ref="D32:D37"/>
    <mergeCell ref="E81:E84"/>
    <mergeCell ref="D64:D69"/>
    <mergeCell ref="F254:F255"/>
    <mergeCell ref="G254:G255"/>
    <mergeCell ref="C183:C189"/>
    <mergeCell ref="C168:C174"/>
    <mergeCell ref="E65:E68"/>
    <mergeCell ref="D249:D250"/>
    <mergeCell ref="E249:E250"/>
    <mergeCell ref="D184:D188"/>
    <mergeCell ref="AL184:AL189"/>
    <mergeCell ref="U154:U155"/>
    <mergeCell ref="R137:R138"/>
    <mergeCell ref="R154:R155"/>
    <mergeCell ref="L169:L173"/>
    <mergeCell ref="S154:S155"/>
    <mergeCell ref="AM169:AM174"/>
    <mergeCell ref="Z169:Z170"/>
    <mergeCell ref="Y169:Y170"/>
    <mergeCell ref="U169:U171"/>
    <mergeCell ref="U137:U138"/>
    <mergeCell ref="S169:S171"/>
    <mergeCell ref="N183:AK183"/>
    <mergeCell ref="Q169:Q172"/>
    <mergeCell ref="W169:W170"/>
    <mergeCell ref="N182:AK182"/>
    <mergeCell ref="X184:X185"/>
    <mergeCell ref="R184:R186"/>
    <mergeCell ref="T184:T186"/>
    <mergeCell ref="P169:P172"/>
    <mergeCell ref="W184:W185"/>
    <mergeCell ref="M169:M173"/>
    <mergeCell ref="R169:R172"/>
    <mergeCell ref="X169:X170"/>
    <mergeCell ref="A289:A297"/>
    <mergeCell ref="C293:C295"/>
    <mergeCell ref="I294:I295"/>
    <mergeCell ref="N169:N173"/>
    <mergeCell ref="B182:B190"/>
    <mergeCell ref="H254:H255"/>
    <mergeCell ref="B167:B175"/>
    <mergeCell ref="I184:I188"/>
    <mergeCell ref="J184:J188"/>
    <mergeCell ref="N184:N187"/>
    <mergeCell ref="D169:D173"/>
    <mergeCell ref="A181:A191"/>
    <mergeCell ref="A166:A176"/>
    <mergeCell ref="B292:B296"/>
    <mergeCell ref="C249:C250"/>
    <mergeCell ref="C254:C255"/>
    <mergeCell ref="K184:K188"/>
    <mergeCell ref="K169:K173"/>
    <mergeCell ref="I169:I173"/>
    <mergeCell ref="J169:J173"/>
    <mergeCell ref="P184:P187"/>
    <mergeCell ref="O149:V149"/>
    <mergeCell ref="Q184:Q187"/>
    <mergeCell ref="O169:O172"/>
    <mergeCell ref="L184:L188"/>
    <mergeCell ref="M184:M188"/>
    <mergeCell ref="V184:V185"/>
    <mergeCell ref="T169:T171"/>
    <mergeCell ref="O152:V152"/>
    <mergeCell ref="T154:T155"/>
    <mergeCell ref="V169:V171"/>
    <mergeCell ref="U184:U186"/>
    <mergeCell ref="O184:O187"/>
    <mergeCell ref="S184:S186"/>
    <mergeCell ref="O117:V117"/>
    <mergeCell ref="O153:V153"/>
    <mergeCell ref="T120:T121"/>
    <mergeCell ref="O119:V119"/>
    <mergeCell ref="O150:V150"/>
    <mergeCell ref="S137:S138"/>
    <mergeCell ref="O133:V133"/>
    <mergeCell ref="U120:U121"/>
    <mergeCell ref="O131:V131"/>
    <mergeCell ref="O151:V151"/>
    <mergeCell ref="R120:R121"/>
    <mergeCell ref="O132:V132"/>
    <mergeCell ref="O134:V134"/>
    <mergeCell ref="S120:S121"/>
    <mergeCell ref="O148:V148"/>
    <mergeCell ref="BA34:BA35"/>
    <mergeCell ref="BB34:BB35"/>
    <mergeCell ref="BC34:BC35"/>
    <mergeCell ref="BD34:BD35"/>
    <mergeCell ref="AT34:AT35"/>
    <mergeCell ref="AU34:AU35"/>
    <mergeCell ref="AV34:AV35"/>
    <mergeCell ref="O116:V116"/>
    <mergeCell ref="U66:U67"/>
    <mergeCell ref="O94:AA94"/>
    <mergeCell ref="O80:V80"/>
    <mergeCell ref="O81:V81"/>
    <mergeCell ref="R66:R67"/>
  </mergeCells>
  <phoneticPr fontId="9" type="noConversion"/>
  <dataValidations xWindow="636" yWindow="660" count="23">
    <dataValidation type="textLength" operator="lessThanOrEqual" allowBlank="1" showInputMessage="1" showErrorMessage="1" errorTitle="Ошибка" error="Допускается ввод не более 900 символов!" sqref="O80 K244 M184 I284 E259 R9:S9 R14:S14 W114:W121 AB92:AB95 AB97:AB98 W148:W155 W131:W138 I296:I298 J9 E4 J14 AB200 U212:X212 W205:X205 F229:F230 F233:F234 F237:F240 F225:F226 M216:P216 M220:P220 O32 AC196 M169:M173 G279 E208 F244:H244 I269 E274 G264 E264 E269 G274 I274 I279:I280 E280 O64:V64 O48 E249:E250" xr:uid="{00000000-0002-0000-2E00-000000000000}">
      <formula1>900</formula1>
    </dataValidation>
    <dataValidation type="decimal" allowBlank="1" showErrorMessage="1" errorTitle="Ошибка" error="Допускается ввод только действительных чисел!" sqref="Y196 X200:X201 AD169:AG169 Q169:Q172 AC184:AF184 P184 O34 V34 AC34 AJ34 AQ34 AX34 BE34 BL34 BS34 BZ34" xr:uid="{00000000-0002-0000-2E00-000001000000}">
      <formula1>-9.99999999999999E+23</formula1>
      <formula2>9.99999999999999E+23</formula2>
    </dataValidation>
    <dataValidation allowBlank="1" showInputMessage="1" showErrorMessage="1" prompt="Для выбора выполните двойной щелчок левой клавиши мыши по соответствующей ячейке." sqref="K14 O14 S66:S67 N169 U66:U67 Y200 U200 Q200 R169 S34:S35 Z98:Z101 U120:U121 Z109 X109 X98:X101 U154:U155 S154:S155 S137:S138 S120:S121 U137:U138 S50:S51 S82:S83 G9 K9 O9 Z169 V169 AI175:AI177 AI169 Y184 Q184 U184 AH184 U50:U51 AJ184 AK169 U82:U83 U34:U35 Z34:Z35 AB34:AB35 AG34:AG35 AI34:AI35 AN34:AN35 AP34:AP35 AU34:AU35 AW34:AW35 BB34:BB35 BD34:BD35 BI34:BI35 BK34:BK35 BP34:BP35 BR34:BR35 BW34:BW35 BY34:BY35 CD34:CD35 CF34:CF35" xr:uid="{00000000-0002-0000-2E00-00000200000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82 T82:T83 R34 R137:R138 T137:T138 W109 Y109 R120:R121 T120:T121 W98:W101 R154:R155 Y98:Y101 T154:T155 R50 T50:T51 R66 I244 T34:T35 J220:L220 T66:T67 T205:V205 R212:T212 J216:L216 AJ169 AH169 AG184 AI184 Y34 AA34:AA35 AF34 AH34:AH35 AM34 AO34:AO35 AT34 AV34:AV35 BA34 BC34:BC35 BH34 BJ34:BJ35 BO34 BQ34:BQ35 BV34 BX34:BX35 CC34 CE34:CE35" xr:uid="{00000000-0002-0000-2E00-000003000000}"/>
    <dataValidation allowBlank="1" promptTitle="checkPeriodRange" sqref="V100 V98 Q155 Q138 Q121 Q51 Q35 Q67 Q83 AF185:AK185 AG170:AL170 X35 AE35 AL35 AS35 AZ35 BG35 BN35 BU35 CB35" xr:uid="{00000000-0002-0000-2E00-000004000000}"/>
    <dataValidation type="list" allowBlank="1" showInputMessage="1" showErrorMessage="1" errorTitle="Ошибка" error="Выберите значение из списка" sqref="U196" xr:uid="{00000000-0002-0000-2E00-000005000000}">
      <formula1>kind_of_diameters2</formula1>
    </dataValidation>
    <dataValidation type="decimal" allowBlank="1" showErrorMessage="1" errorTitle="Ошибка" error="Допускается ввод только неотрицательных чисел!" sqref="O154 F220:I220 F216:I216 F212:Q212 H205:S205 Q196" xr:uid="{00000000-0002-0000-2E00-000006000000}">
      <formula1>0</formula1>
      <formula2>9.99999999999999E+23</formula2>
    </dataValidation>
    <dataValidation type="textLength" operator="lessThanOrEqual" allowBlank="1" showInputMessage="1" showErrorMessage="1" errorTitle="Ошибка" error="Допускается ввод не более 900 символов!" prompt="Укажите поставщика" sqref="M100 M109" xr:uid="{00000000-0002-0000-2E00-000007000000}">
      <formula1>900</formula1>
    </dataValidation>
    <dataValidation type="list" allowBlank="1" showInputMessage="1" showErrorMessage="1" errorTitle="Ошибка" error="Выберите значение из списка" prompt="Выберите значение из списка" sqref="G205" xr:uid="{00000000-0002-0000-2E00-000008000000}">
      <formula1>kind_of_heat_transfer</formula1>
    </dataValidation>
    <dataValidation type="list" allowBlank="1" showInputMessage="1" showErrorMessage="1" errorTitle="Ошибка" error="Выберите значение из списка" prompt="Выберите значение из списка" sqref="F205" xr:uid="{00000000-0002-0000-2E00-000009000000}">
      <formula1>kind_of_tariff_unit</formula1>
    </dataValidation>
    <dataValidation type="list" allowBlank="1" showInputMessage="1" errorTitle="Ошибка" error="Выберите значение из списка" prompt="Выберите значение из списка" sqref="O136 O119 O153" xr:uid="{00000000-0002-0000-2E00-00000A000000}">
      <formula1>kind_of_cons</formula1>
    </dataValidation>
    <dataValidation type="list" allowBlank="1" showInputMessage="1" showErrorMessage="1" errorTitle="Ошибка" error="Выберите значение из списка" sqref="O152" xr:uid="{00000000-0002-0000-2E00-00000B000000}">
      <formula1>kind_of_scheme_in</formula1>
    </dataValidation>
    <dataValidation type="list" allowBlank="1" showInputMessage="1" showErrorMessage="1" errorTitle="Ошибка" error="Выберите значение из списка" sqref="O97 O65 O33 O49 O81" xr:uid="{00000000-0002-0000-2E00-00000C000000}">
      <formula1>kind_of_cons</formula1>
    </dataValidation>
    <dataValidation type="list" allowBlank="1" showInputMessage="1" errorTitle="Ошибка" error="Выберите значение из списка" prompt="Выберите значение из списка" sqref="M154 M98" xr:uid="{00000000-0002-0000-2E00-00000D000000}">
      <formula1>kind_of_heat_transfer</formula1>
    </dataValidation>
    <dataValidation type="list" allowBlank="1" showInputMessage="1" showErrorMessage="1" errorTitle="Ошибка" error="Выберите значение из списка" sqref="M120 M137" xr:uid="{00000000-0002-0000-2E00-00000E000000}">
      <formula1>kind_of_heat_transfer</formula1>
    </dataValidation>
    <dataValidation type="textLength" operator="lessThanOrEqual" allowBlank="1" showInputMessage="1" showErrorMessage="1" errorTitle="Ошибка" error="Допускается ввод не более 900 символов!" prompt="Введите значение признака дифференциации" sqref="M34 M50 M66 M82" xr:uid="{00000000-0002-0000-2E00-00000F000000}">
      <formula1>900</formula1>
    </dataValidation>
    <dataValidation type="list" allowBlank="1" showInputMessage="1" showErrorMessage="1" errorTitle="Ошибка" error="Выберите значение из списка" prompt="Выберите значение из списка" sqref="E9" xr:uid="{00000000-0002-0000-2E00-000010000000}">
      <formula1>kind_group_rates_load_filter</formula1>
    </dataValidation>
    <dataValidation allowBlank="1" showInputMessage="1" showErrorMessage="1" prompt="Выберите виды деятельности, выполнив двойной щелчок левой кнопки мыши по ячейке." sqref="F9" xr:uid="{00000000-0002-0000-2E00-000011000000}"/>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N9:N10 N14:N15" xr:uid="{00000000-0002-0000-2E00-000012000000}">
      <formula1>DESCRIPTION_TERRITORY</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F264 J244 H269" xr:uid="{00000000-0002-0000-2E00-000013000000}">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284" xr:uid="{00000000-0002-0000-2E00-000014000000}">
      <formula1>"a"</formula1>
    </dataValidation>
    <dataValidation allowBlank="1" sqref="S68:S73 S36:S41 S52:S57 S84:S89 Z36:Z41 AG36:AG41 AN36:AN41 AU36:AU41 BB36:BB41 BI36:BI41 BP36:BP41 BW36:BW41 CD36:CD41" xr:uid="{00000000-0002-0000-2E00-000015000000}"/>
    <dataValidation type="list" allowBlank="1" showInputMessage="1" showErrorMessage="1" errorTitle="Ошибка" error="Выберите значение из списка" prompt="Выберите значение из списка" sqref="E244" xr:uid="{00000000-0002-0000-2E00-000016000000}">
      <formula1>kind_of_forms</formula1>
    </dataValidation>
  </dataValidations>
  <pageMargins left="0.75" right="0.75" top="1" bottom="1" header="0.5" footer="0.5"/>
  <pageSetup paperSize="9" orientation="portrait" horizontalDpi="200" verticalDpi="2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SH_REESTR_MO_FILTER">
    <tabColor rgb="FFFFCC99"/>
  </sheetPr>
  <dimension ref="A1"/>
  <sheetViews>
    <sheetView showGridLines="0" workbookViewId="0"/>
  </sheetViews>
  <sheetFormatPr defaultRowHeight="11.25"/>
  <sheetData/>
  <sheetProtection formatColumns="0" formatRow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01">
    <tabColor rgb="FFCCCCFF"/>
    <pageSetUpPr fitToPage="1"/>
  </sheetPr>
  <dimension ref="A1:IV41"/>
  <sheetViews>
    <sheetView showGridLines="0" topLeftCell="C3" zoomScaleNormal="100" workbookViewId="0">
      <selection activeCell="E47" sqref="E47:E51"/>
    </sheetView>
  </sheetViews>
  <sheetFormatPr defaultRowHeight="14.25"/>
  <cols>
    <col min="1" max="1" width="9.140625" style="130" hidden="1" customWidth="1"/>
    <col min="2" max="2" width="9.140625" style="35" hidden="1" customWidth="1"/>
    <col min="3" max="3" width="3.7109375" style="357" customWidth="1"/>
    <col min="4" max="4" width="6.28515625" style="35" customWidth="1"/>
    <col min="5" max="5" width="46.42578125" style="35" customWidth="1"/>
    <col min="6" max="6" width="3.7109375" style="35" customWidth="1"/>
    <col min="7" max="7" width="5.7109375" style="35" customWidth="1"/>
    <col min="8" max="8" width="41.42578125" style="35" bestFit="1" customWidth="1"/>
    <col min="9" max="9" width="3.7109375" style="35" customWidth="1"/>
    <col min="10" max="10" width="5.7109375" style="35" customWidth="1"/>
    <col min="11" max="11" width="32.5703125" style="35" customWidth="1"/>
    <col min="12" max="12" width="14.85546875" style="35" customWidth="1"/>
    <col min="13" max="13" width="3.7109375" style="317" hidden="1" customWidth="1"/>
    <col min="14" max="16" width="9.140625" style="317" hidden="1" customWidth="1"/>
    <col min="17" max="17" width="25.7109375" style="502" hidden="1" customWidth="1"/>
    <col min="18" max="18" width="14.42578125" style="317" hidden="1" customWidth="1"/>
    <col min="19" max="22" width="9.140625" style="498"/>
    <col min="23" max="16384" width="9.140625" style="35"/>
  </cols>
  <sheetData>
    <row r="1" spans="1:256" s="298" customFormat="1" ht="16.5" hidden="1" customHeight="1">
      <c r="C1" s="492"/>
      <c r="H1" s="492"/>
      <c r="I1" s="492"/>
      <c r="J1" s="492"/>
      <c r="K1" s="492" t="s">
        <v>551</v>
      </c>
      <c r="L1" s="503" t="s">
        <v>426</v>
      </c>
      <c r="M1" s="538" t="s">
        <v>550</v>
      </c>
      <c r="N1" s="538"/>
      <c r="O1" s="538"/>
      <c r="P1" s="538"/>
      <c r="Q1" s="539"/>
      <c r="R1" s="538"/>
      <c r="S1" s="538"/>
      <c r="T1" s="538"/>
      <c r="U1" s="538"/>
      <c r="V1" s="538"/>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c r="BY1" s="503"/>
      <c r="BZ1" s="503"/>
      <c r="CA1" s="503"/>
      <c r="CB1" s="503"/>
      <c r="CC1" s="503"/>
      <c r="CD1" s="503"/>
      <c r="CE1" s="503"/>
      <c r="CF1" s="503"/>
      <c r="CG1" s="503"/>
      <c r="CH1" s="503"/>
      <c r="CI1" s="503"/>
      <c r="CJ1" s="503"/>
      <c r="CK1" s="503"/>
      <c r="CL1" s="503"/>
      <c r="CM1" s="503"/>
      <c r="CN1" s="503"/>
      <c r="CO1" s="503"/>
      <c r="CP1" s="503"/>
      <c r="CQ1" s="503"/>
      <c r="CR1" s="503"/>
      <c r="CS1" s="503"/>
      <c r="CT1" s="503"/>
      <c r="CU1" s="503"/>
      <c r="CV1" s="503"/>
      <c r="CW1" s="503"/>
      <c r="CX1" s="503"/>
      <c r="CY1" s="503"/>
      <c r="CZ1" s="503"/>
      <c r="DA1" s="503"/>
      <c r="DB1" s="503"/>
      <c r="DC1" s="503"/>
      <c r="DD1" s="503"/>
      <c r="DE1" s="503"/>
      <c r="DF1" s="503"/>
      <c r="DG1" s="503"/>
      <c r="DH1" s="503"/>
      <c r="DI1" s="503"/>
      <c r="DJ1" s="503"/>
      <c r="DK1" s="503"/>
      <c r="DL1" s="503"/>
      <c r="DM1" s="503"/>
      <c r="DN1" s="503"/>
      <c r="DO1" s="503"/>
      <c r="DP1" s="503"/>
      <c r="DQ1" s="503"/>
      <c r="DR1" s="503"/>
      <c r="DS1" s="503"/>
      <c r="DT1" s="503"/>
      <c r="DU1" s="503"/>
      <c r="DV1" s="503"/>
      <c r="DW1" s="503"/>
      <c r="DX1" s="503"/>
      <c r="DY1" s="503"/>
      <c r="DZ1" s="503"/>
      <c r="EA1" s="503"/>
      <c r="EB1" s="503"/>
      <c r="EC1" s="503"/>
      <c r="ED1" s="503"/>
      <c r="EE1" s="503"/>
      <c r="EF1" s="503"/>
      <c r="EG1" s="503"/>
      <c r="EH1" s="503"/>
      <c r="EI1" s="503"/>
      <c r="EJ1" s="503"/>
      <c r="EK1" s="503"/>
      <c r="EL1" s="503"/>
      <c r="EM1" s="503"/>
      <c r="EN1" s="503"/>
      <c r="EO1" s="503"/>
      <c r="EP1" s="503"/>
      <c r="EQ1" s="503"/>
      <c r="ER1" s="503"/>
      <c r="ES1" s="503"/>
      <c r="ET1" s="503"/>
      <c r="EU1" s="503"/>
      <c r="EV1" s="503"/>
      <c r="EW1" s="503"/>
      <c r="EX1" s="503"/>
      <c r="EY1" s="503"/>
      <c r="EZ1" s="503"/>
      <c r="FA1" s="503"/>
      <c r="FB1" s="503"/>
      <c r="FC1" s="503"/>
      <c r="FD1" s="503"/>
      <c r="FE1" s="503"/>
      <c r="FF1" s="503"/>
      <c r="FG1" s="503"/>
      <c r="FH1" s="503"/>
      <c r="FI1" s="503"/>
      <c r="FJ1" s="503"/>
      <c r="FK1" s="503"/>
      <c r="FL1" s="503"/>
      <c r="FM1" s="503"/>
      <c r="FN1" s="503"/>
      <c r="FO1" s="503"/>
      <c r="FP1" s="503"/>
      <c r="FQ1" s="503"/>
      <c r="FR1" s="503"/>
      <c r="FS1" s="503"/>
      <c r="FT1" s="503"/>
      <c r="FU1" s="503"/>
      <c r="FV1" s="503"/>
      <c r="FW1" s="503"/>
      <c r="FX1" s="503"/>
      <c r="FY1" s="503"/>
      <c r="FZ1" s="503"/>
      <c r="GA1" s="503"/>
      <c r="GB1" s="503"/>
      <c r="GC1" s="503"/>
      <c r="GD1" s="503"/>
      <c r="GE1" s="503"/>
      <c r="GF1" s="503"/>
      <c r="GG1" s="503"/>
      <c r="GH1" s="503"/>
      <c r="GI1" s="503"/>
      <c r="GJ1" s="503"/>
      <c r="GK1" s="503"/>
      <c r="GL1" s="503"/>
      <c r="GM1" s="503"/>
      <c r="GN1" s="503"/>
      <c r="GO1" s="503"/>
      <c r="GP1" s="503"/>
      <c r="GQ1" s="503"/>
      <c r="GR1" s="503"/>
      <c r="GS1" s="503"/>
      <c r="GT1" s="503"/>
      <c r="GU1" s="503"/>
      <c r="GV1" s="503"/>
      <c r="GW1" s="503"/>
      <c r="GX1" s="503"/>
      <c r="GY1" s="503"/>
      <c r="GZ1" s="503"/>
      <c r="HA1" s="503"/>
      <c r="HB1" s="503"/>
      <c r="HC1" s="503"/>
      <c r="HD1" s="503"/>
      <c r="HE1" s="503"/>
      <c r="HF1" s="503"/>
      <c r="HG1" s="503"/>
      <c r="HH1" s="503"/>
      <c r="HI1" s="503"/>
      <c r="HJ1" s="503"/>
      <c r="HK1" s="503"/>
      <c r="HL1" s="503"/>
      <c r="HM1" s="503"/>
      <c r="HN1" s="503"/>
      <c r="HO1" s="503"/>
      <c r="HP1" s="503"/>
      <c r="HQ1" s="503"/>
      <c r="HR1" s="503"/>
      <c r="HS1" s="503"/>
      <c r="HT1" s="503"/>
      <c r="HU1" s="503"/>
      <c r="HV1" s="503"/>
      <c r="HW1" s="503"/>
      <c r="HX1" s="503"/>
      <c r="HY1" s="503"/>
      <c r="HZ1" s="503"/>
      <c r="IA1" s="503"/>
      <c r="IB1" s="503"/>
      <c r="IC1" s="503"/>
      <c r="ID1" s="503"/>
      <c r="IE1" s="503"/>
      <c r="IF1" s="503"/>
      <c r="IG1" s="503"/>
      <c r="IH1" s="503"/>
      <c r="II1" s="503"/>
      <c r="IJ1" s="503"/>
      <c r="IK1" s="503"/>
      <c r="IL1" s="503"/>
      <c r="IM1" s="503"/>
      <c r="IN1" s="503"/>
      <c r="IO1" s="503"/>
      <c r="IP1" s="503"/>
      <c r="IQ1" s="503"/>
      <c r="IR1" s="503"/>
      <c r="IS1" s="503"/>
      <c r="IT1" s="503"/>
      <c r="IU1" s="503"/>
      <c r="IV1" s="503"/>
    </row>
    <row r="2" spans="1:256" s="507" customFormat="1" ht="16.5" hidden="1" customHeight="1">
      <c r="A2" s="504"/>
      <c r="B2" s="504"/>
      <c r="C2" s="505"/>
      <c r="D2" s="504"/>
      <c r="E2" s="504"/>
      <c r="F2" s="504"/>
      <c r="G2" s="504"/>
      <c r="H2" s="504"/>
      <c r="I2" s="504"/>
      <c r="J2" s="504"/>
      <c r="K2" s="504"/>
      <c r="L2" s="504"/>
      <c r="M2" s="538"/>
      <c r="N2" s="538"/>
      <c r="O2" s="538"/>
      <c r="P2" s="538"/>
      <c r="Q2" s="539"/>
      <c r="R2" s="538"/>
      <c r="S2" s="506"/>
      <c r="T2" s="506"/>
      <c r="U2" s="506"/>
      <c r="V2" s="506"/>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row>
    <row r="3" spans="1:256" s="131" customFormat="1" ht="3" customHeight="1">
      <c r="A3" s="130"/>
      <c r="B3" s="35"/>
      <c r="C3" s="355"/>
      <c r="D3" s="101"/>
      <c r="E3" s="101"/>
      <c r="F3" s="101"/>
      <c r="G3" s="101"/>
      <c r="H3" s="101"/>
      <c r="I3" s="101"/>
      <c r="J3" s="101"/>
      <c r="K3" s="101"/>
      <c r="L3" s="358"/>
      <c r="M3" s="317"/>
      <c r="N3" s="317"/>
      <c r="O3" s="317"/>
      <c r="P3" s="317"/>
      <c r="Q3" s="502"/>
      <c r="R3" s="317"/>
      <c r="S3" s="498"/>
      <c r="T3" s="498"/>
      <c r="U3" s="498"/>
      <c r="V3" s="498"/>
    </row>
    <row r="4" spans="1:256" s="131" customFormat="1" ht="22.5">
      <c r="A4" s="130"/>
      <c r="B4" s="35"/>
      <c r="C4" s="355"/>
      <c r="D4" s="713" t="s">
        <v>422</v>
      </c>
      <c r="E4" s="714"/>
      <c r="F4" s="714"/>
      <c r="G4" s="714"/>
      <c r="H4" s="715"/>
      <c r="I4" s="599"/>
      <c r="M4" s="317"/>
      <c r="N4" s="317"/>
      <c r="O4" s="317"/>
      <c r="P4" s="317"/>
      <c r="Q4" s="502"/>
      <c r="R4" s="317"/>
      <c r="S4" s="498"/>
      <c r="T4" s="498"/>
      <c r="U4" s="498"/>
      <c r="V4" s="498"/>
    </row>
    <row r="5" spans="1:256" s="131" customFormat="1" ht="3" hidden="1" customHeight="1">
      <c r="A5" s="130"/>
      <c r="B5" s="35"/>
      <c r="C5" s="355"/>
      <c r="D5" s="101"/>
      <c r="E5" s="101"/>
      <c r="F5" s="101"/>
      <c r="G5" s="101"/>
      <c r="H5" s="359"/>
      <c r="I5" s="359"/>
      <c r="J5" s="359"/>
      <c r="K5" s="359"/>
      <c r="L5" s="360"/>
      <c r="M5" s="317"/>
      <c r="N5" s="317"/>
      <c r="O5" s="317"/>
      <c r="P5" s="317"/>
      <c r="Q5" s="502"/>
      <c r="R5" s="317"/>
      <c r="S5" s="498"/>
      <c r="T5" s="498"/>
      <c r="U5" s="498"/>
      <c r="V5" s="498"/>
    </row>
    <row r="6" spans="1:256" s="131" customFormat="1" ht="20.100000000000001" hidden="1" customHeight="1">
      <c r="A6" s="361"/>
      <c r="B6" s="361"/>
      <c r="C6" s="355"/>
      <c r="D6" s="716"/>
      <c r="E6" s="716"/>
      <c r="F6" s="717" t="s">
        <v>87</v>
      </c>
      <c r="G6" s="717"/>
      <c r="H6" s="359"/>
      <c r="I6" s="359"/>
      <c r="J6" s="362"/>
      <c r="K6" s="363"/>
      <c r="L6" s="363"/>
      <c r="M6" s="317"/>
      <c r="N6" s="317"/>
      <c r="O6" s="317"/>
      <c r="P6" s="317"/>
      <c r="Q6" s="502"/>
      <c r="R6" s="317"/>
      <c r="S6" s="498"/>
      <c r="T6" s="498"/>
      <c r="U6" s="498"/>
      <c r="V6" s="498"/>
    </row>
    <row r="7" spans="1:256" ht="3" customHeight="1"/>
    <row r="8" spans="1:256" s="131" customFormat="1">
      <c r="A8" s="130"/>
      <c r="B8" s="35"/>
      <c r="C8" s="355"/>
      <c r="D8" s="704" t="s">
        <v>18</v>
      </c>
      <c r="E8" s="704"/>
      <c r="F8" s="704" t="s">
        <v>423</v>
      </c>
      <c r="G8" s="704"/>
      <c r="H8" s="704"/>
      <c r="I8" s="718" t="s">
        <v>424</v>
      </c>
      <c r="J8" s="718"/>
      <c r="K8" s="718"/>
      <c r="L8" s="718"/>
      <c r="M8" s="317"/>
      <c r="N8" s="317"/>
      <c r="O8" s="317"/>
      <c r="P8" s="317"/>
      <c r="Q8" s="502"/>
      <c r="R8" s="317"/>
      <c r="S8" s="498"/>
      <c r="T8" s="498"/>
      <c r="U8" s="498"/>
      <c r="V8" s="498"/>
    </row>
    <row r="9" spans="1:256" s="131" customFormat="1" ht="20.25" customHeight="1">
      <c r="A9" s="130"/>
      <c r="B9" s="35"/>
      <c r="C9" s="355"/>
      <c r="D9" s="365" t="s">
        <v>95</v>
      </c>
      <c r="E9" s="365" t="s">
        <v>425</v>
      </c>
      <c r="F9" s="709" t="s">
        <v>95</v>
      </c>
      <c r="G9" s="710"/>
      <c r="H9" s="366" t="s">
        <v>425</v>
      </c>
      <c r="I9" s="711" t="s">
        <v>95</v>
      </c>
      <c r="J9" s="711"/>
      <c r="K9" s="366" t="s">
        <v>425</v>
      </c>
      <c r="L9" s="366" t="s">
        <v>426</v>
      </c>
      <c r="M9" s="317"/>
      <c r="N9" s="317"/>
      <c r="O9" s="317"/>
      <c r="P9" s="317"/>
      <c r="Q9" s="502"/>
      <c r="R9" s="317"/>
      <c r="S9" s="498"/>
      <c r="T9" s="498"/>
      <c r="U9" s="498"/>
      <c r="V9" s="498"/>
    </row>
    <row r="10" spans="1:256" ht="12" customHeight="1">
      <c r="C10" s="374"/>
      <c r="D10" s="496" t="s">
        <v>96</v>
      </c>
      <c r="E10" s="496" t="s">
        <v>52</v>
      </c>
      <c r="F10" s="712" t="s">
        <v>53</v>
      </c>
      <c r="G10" s="712"/>
      <c r="H10" s="496" t="s">
        <v>54</v>
      </c>
      <c r="I10" s="712" t="s">
        <v>71</v>
      </c>
      <c r="J10" s="712"/>
      <c r="K10" s="496" t="s">
        <v>72</v>
      </c>
      <c r="L10" s="496" t="s">
        <v>186</v>
      </c>
      <c r="M10" s="388"/>
      <c r="N10" s="388"/>
      <c r="O10" s="388"/>
      <c r="P10" s="388"/>
      <c r="Q10" s="364"/>
      <c r="R10" s="388"/>
      <c r="S10" s="497"/>
      <c r="T10" s="497"/>
      <c r="U10" s="497"/>
      <c r="V10" s="497"/>
    </row>
    <row r="11" spans="1:256" s="131" customFormat="1" hidden="1">
      <c r="A11" s="35"/>
      <c r="B11" s="35"/>
      <c r="C11" s="355"/>
      <c r="D11" s="367">
        <v>0</v>
      </c>
      <c r="E11" s="368"/>
      <c r="F11" s="198"/>
      <c r="G11" s="198"/>
      <c r="H11" s="369"/>
      <c r="I11" s="370"/>
      <c r="J11" s="198"/>
      <c r="K11" s="369"/>
      <c r="L11" s="371"/>
      <c r="M11" s="542" t="s">
        <v>555</v>
      </c>
      <c r="N11" s="317"/>
      <c r="O11" s="317"/>
      <c r="P11" s="317" t="s">
        <v>553</v>
      </c>
      <c r="Q11" s="502" t="s">
        <v>554</v>
      </c>
      <c r="R11" s="317" t="s">
        <v>618</v>
      </c>
      <c r="S11" s="498"/>
      <c r="T11" s="498"/>
      <c r="U11" s="498"/>
      <c r="V11" s="498"/>
    </row>
    <row r="12" spans="1:256" s="390" customFormat="1" ht="0.95" customHeight="1">
      <c r="A12" s="89"/>
      <c r="B12" s="249" t="s">
        <v>430</v>
      </c>
      <c r="C12" s="703"/>
      <c r="D12" s="704">
        <v>1</v>
      </c>
      <c r="E12" s="705" t="s">
        <v>1709</v>
      </c>
      <c r="F12" s="658"/>
      <c r="G12" s="645">
        <v>0</v>
      </c>
      <c r="H12" s="499"/>
      <c r="I12" s="375"/>
      <c r="J12" s="537" t="s">
        <v>552</v>
      </c>
      <c r="K12" s="177"/>
      <c r="L12" s="391"/>
      <c r="M12" s="317">
        <f t="shared" ref="M12:M35" si="0">mergeValue(H12)</f>
        <v>0</v>
      </c>
      <c r="N12" s="298"/>
      <c r="O12" s="298"/>
      <c r="P12" s="317" t="str">
        <f>IF(ISERROR(MATCH(Q12,MODesc,0)),"n","y")</f>
        <v>y</v>
      </c>
      <c r="Q12" s="298" t="s">
        <v>1709</v>
      </c>
      <c r="R12" s="317" t="str">
        <f>K12&amp;"("&amp;L12&amp;")"</f>
        <v>()</v>
      </c>
      <c r="S12" s="249"/>
      <c r="T12" s="249"/>
      <c r="U12" s="373"/>
      <c r="V12" s="249"/>
      <c r="W12" s="249"/>
      <c r="X12" s="249"/>
      <c r="Y12" s="389"/>
      <c r="Z12" s="389"/>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89"/>
      <c r="BW12" s="389"/>
      <c r="BX12" s="389"/>
      <c r="BY12" s="389"/>
      <c r="BZ12" s="389"/>
      <c r="CA12" s="389"/>
      <c r="CB12" s="389"/>
      <c r="CC12" s="389"/>
      <c r="CD12" s="389"/>
      <c r="CE12" s="389"/>
    </row>
    <row r="13" spans="1:256" s="390" customFormat="1" ht="0.95" customHeight="1">
      <c r="A13" s="89"/>
      <c r="B13" s="249" t="s">
        <v>430</v>
      </c>
      <c r="C13" s="703"/>
      <c r="D13" s="704"/>
      <c r="E13" s="706"/>
      <c r="F13" s="707"/>
      <c r="G13" s="704">
        <v>1</v>
      </c>
      <c r="H13" s="702" t="s">
        <v>950</v>
      </c>
      <c r="I13" s="375"/>
      <c r="J13" s="537" t="s">
        <v>552</v>
      </c>
      <c r="K13" s="177"/>
      <c r="L13" s="391"/>
      <c r="M13" s="317" t="str">
        <f t="shared" si="0"/>
        <v>Курский муниципальный район</v>
      </c>
      <c r="N13" s="298"/>
      <c r="O13" s="298"/>
      <c r="P13" s="298"/>
      <c r="Q13" s="298"/>
      <c r="R13" s="317" t="str">
        <f>K13&amp;"("&amp;L13&amp;")"</f>
        <v>()</v>
      </c>
      <c r="S13" s="249"/>
      <c r="T13" s="249"/>
      <c r="U13" s="373"/>
      <c r="V13" s="249"/>
      <c r="W13" s="249"/>
      <c r="X13" s="249"/>
      <c r="Y13" s="389"/>
      <c r="Z13" s="389"/>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89"/>
      <c r="BW13" s="389"/>
      <c r="BX13" s="389"/>
      <c r="BY13" s="389"/>
      <c r="BZ13" s="389"/>
      <c r="CA13" s="389"/>
      <c r="CB13" s="389"/>
      <c r="CC13" s="389"/>
      <c r="CD13" s="389"/>
      <c r="CE13" s="389"/>
    </row>
    <row r="14" spans="1:256" s="390" customFormat="1" ht="15" customHeight="1">
      <c r="A14" s="89"/>
      <c r="B14" s="249" t="s">
        <v>430</v>
      </c>
      <c r="C14" s="703"/>
      <c r="D14" s="704"/>
      <c r="E14" s="706"/>
      <c r="F14" s="708"/>
      <c r="G14" s="704"/>
      <c r="H14" s="702"/>
      <c r="I14" s="673"/>
      <c r="J14" s="645">
        <v>1</v>
      </c>
      <c r="K14" s="657" t="s">
        <v>956</v>
      </c>
      <c r="L14" s="372" t="s">
        <v>957</v>
      </c>
      <c r="M14" s="317" t="str">
        <f t="shared" si="0"/>
        <v>Курский муниципальный район</v>
      </c>
      <c r="N14" s="298"/>
      <c r="O14" s="298"/>
      <c r="P14" s="298"/>
      <c r="Q14" s="298"/>
      <c r="R14" s="317" t="str">
        <f>K14&amp;" ("&amp;L14&amp;")"</f>
        <v>Винниковский сельсовет (38620420)</v>
      </c>
      <c r="S14" s="249"/>
      <c r="T14" s="249"/>
      <c r="U14" s="373"/>
      <c r="V14" s="249"/>
      <c r="W14" s="249"/>
      <c r="X14" s="249"/>
      <c r="Y14" s="389"/>
      <c r="Z14" s="389"/>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89"/>
      <c r="BW14" s="389"/>
      <c r="BX14" s="389"/>
      <c r="BY14" s="389"/>
      <c r="BZ14" s="389"/>
      <c r="CA14" s="389"/>
      <c r="CB14" s="389"/>
      <c r="CC14" s="389"/>
      <c r="CD14" s="389"/>
      <c r="CE14" s="389"/>
    </row>
    <row r="15" spans="1:256" s="390" customFormat="1" ht="0.95" customHeight="1">
      <c r="A15" s="89"/>
      <c r="B15" s="249" t="s">
        <v>430</v>
      </c>
      <c r="C15" s="703"/>
      <c r="D15" s="704">
        <v>2</v>
      </c>
      <c r="E15" s="705" t="s">
        <v>1710</v>
      </c>
      <c r="F15" s="658"/>
      <c r="G15" s="645">
        <v>0</v>
      </c>
      <c r="H15" s="499"/>
      <c r="I15" s="375"/>
      <c r="J15" s="537" t="s">
        <v>552</v>
      </c>
      <c r="K15" s="177"/>
      <c r="L15" s="391"/>
      <c r="M15" s="317">
        <f t="shared" si="0"/>
        <v>0</v>
      </c>
      <c r="N15" s="298"/>
      <c r="O15" s="298"/>
      <c r="P15" s="317" t="str">
        <f>IF(ISERROR(MATCH(Q15,MODesc,0)),"n","y")</f>
        <v>y</v>
      </c>
      <c r="Q15" s="298" t="s">
        <v>1710</v>
      </c>
      <c r="R15" s="317" t="str">
        <f>K15&amp;"("&amp;L15&amp;")"</f>
        <v>()</v>
      </c>
      <c r="S15" s="249"/>
      <c r="T15" s="249"/>
      <c r="U15" s="373"/>
      <c r="V15" s="249"/>
      <c r="W15" s="249"/>
      <c r="X15" s="249"/>
      <c r="Y15" s="389"/>
      <c r="Z15" s="389"/>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89"/>
      <c r="BW15" s="389"/>
      <c r="BX15" s="389"/>
      <c r="BY15" s="389"/>
      <c r="BZ15" s="389"/>
      <c r="CA15" s="389"/>
      <c r="CB15" s="389"/>
      <c r="CC15" s="389"/>
      <c r="CD15" s="389"/>
      <c r="CE15" s="389"/>
    </row>
    <row r="16" spans="1:256" s="390" customFormat="1" ht="0.95" customHeight="1">
      <c r="A16" s="89"/>
      <c r="B16" s="249" t="s">
        <v>430</v>
      </c>
      <c r="C16" s="703"/>
      <c r="D16" s="704"/>
      <c r="E16" s="706"/>
      <c r="F16" s="707"/>
      <c r="G16" s="704">
        <v>1</v>
      </c>
      <c r="H16" s="702" t="s">
        <v>950</v>
      </c>
      <c r="I16" s="375"/>
      <c r="J16" s="537" t="s">
        <v>552</v>
      </c>
      <c r="K16" s="177"/>
      <c r="L16" s="391"/>
      <c r="M16" s="317" t="str">
        <f t="shared" si="0"/>
        <v>Курский муниципальный район</v>
      </c>
      <c r="N16" s="298"/>
      <c r="O16" s="298"/>
      <c r="P16" s="298"/>
      <c r="Q16" s="298"/>
      <c r="R16" s="317" t="str">
        <f>K16&amp;"("&amp;L16&amp;")"</f>
        <v>()</v>
      </c>
      <c r="S16" s="249"/>
      <c r="T16" s="249"/>
      <c r="U16" s="373"/>
      <c r="V16" s="249"/>
      <c r="W16" s="249"/>
      <c r="X16" s="249"/>
      <c r="Y16" s="389"/>
      <c r="Z16" s="389"/>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89"/>
      <c r="BW16" s="389"/>
      <c r="BX16" s="389"/>
      <c r="BY16" s="389"/>
      <c r="BZ16" s="389"/>
      <c r="CA16" s="389"/>
      <c r="CB16" s="389"/>
      <c r="CC16" s="389"/>
      <c r="CD16" s="389"/>
      <c r="CE16" s="389"/>
    </row>
    <row r="17" spans="1:83" s="390" customFormat="1" ht="15" customHeight="1">
      <c r="A17" s="89"/>
      <c r="B17" s="249" t="s">
        <v>430</v>
      </c>
      <c r="C17" s="703"/>
      <c r="D17" s="704"/>
      <c r="E17" s="706"/>
      <c r="F17" s="708"/>
      <c r="G17" s="704"/>
      <c r="H17" s="702"/>
      <c r="I17" s="673"/>
      <c r="J17" s="645">
        <v>1</v>
      </c>
      <c r="K17" s="657" t="s">
        <v>958</v>
      </c>
      <c r="L17" s="372" t="s">
        <v>959</v>
      </c>
      <c r="M17" s="317" t="str">
        <f t="shared" si="0"/>
        <v>Курский муниципальный район</v>
      </c>
      <c r="N17" s="298"/>
      <c r="O17" s="298"/>
      <c r="P17" s="298"/>
      <c r="Q17" s="298"/>
      <c r="R17" s="317" t="str">
        <f>K17&amp;" ("&amp;L17&amp;")"</f>
        <v>Ворошневский сельсовет (38620424)</v>
      </c>
      <c r="S17" s="249"/>
      <c r="T17" s="249"/>
      <c r="U17" s="373"/>
      <c r="V17" s="249"/>
      <c r="W17" s="249"/>
      <c r="X17" s="249"/>
      <c r="Y17" s="389"/>
      <c r="Z17" s="389"/>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89"/>
      <c r="BW17" s="389"/>
      <c r="BX17" s="389"/>
      <c r="BY17" s="389"/>
      <c r="BZ17" s="389"/>
      <c r="CA17" s="389"/>
      <c r="CB17" s="389"/>
      <c r="CC17" s="389"/>
      <c r="CD17" s="389"/>
      <c r="CE17" s="389"/>
    </row>
    <row r="18" spans="1:83" s="390" customFormat="1" ht="0.95" customHeight="1">
      <c r="A18" s="89"/>
      <c r="B18" s="249" t="s">
        <v>430</v>
      </c>
      <c r="C18" s="703"/>
      <c r="D18" s="704">
        <v>3</v>
      </c>
      <c r="E18" s="705" t="s">
        <v>1711</v>
      </c>
      <c r="F18" s="658"/>
      <c r="G18" s="645">
        <v>0</v>
      </c>
      <c r="H18" s="499"/>
      <c r="I18" s="375"/>
      <c r="J18" s="537" t="s">
        <v>552</v>
      </c>
      <c r="K18" s="177"/>
      <c r="L18" s="391"/>
      <c r="M18" s="317">
        <f t="shared" si="0"/>
        <v>0</v>
      </c>
      <c r="N18" s="298"/>
      <c r="O18" s="298"/>
      <c r="P18" s="317" t="str">
        <f>IF(ISERROR(MATCH(Q18,MODesc,0)),"n","y")</f>
        <v>y</v>
      </c>
      <c r="Q18" s="298" t="s">
        <v>1711</v>
      </c>
      <c r="R18" s="317" t="str">
        <f>K18&amp;"("&amp;L18&amp;")"</f>
        <v>()</v>
      </c>
      <c r="S18" s="249"/>
      <c r="T18" s="249"/>
      <c r="U18" s="373"/>
      <c r="V18" s="249"/>
      <c r="W18" s="249"/>
      <c r="X18" s="249"/>
      <c r="Y18" s="389"/>
      <c r="Z18" s="389"/>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89"/>
      <c r="BW18" s="389"/>
      <c r="BX18" s="389"/>
      <c r="BY18" s="389"/>
      <c r="BZ18" s="389"/>
      <c r="CA18" s="389"/>
      <c r="CB18" s="389"/>
      <c r="CC18" s="389"/>
      <c r="CD18" s="389"/>
      <c r="CE18" s="389"/>
    </row>
    <row r="19" spans="1:83" s="390" customFormat="1" ht="0.95" customHeight="1">
      <c r="A19" s="89"/>
      <c r="B19" s="249" t="s">
        <v>430</v>
      </c>
      <c r="C19" s="703"/>
      <c r="D19" s="704"/>
      <c r="E19" s="706"/>
      <c r="F19" s="707"/>
      <c r="G19" s="704">
        <v>1</v>
      </c>
      <c r="H19" s="702" t="s">
        <v>950</v>
      </c>
      <c r="I19" s="375"/>
      <c r="J19" s="537" t="s">
        <v>552</v>
      </c>
      <c r="K19" s="177"/>
      <c r="L19" s="391"/>
      <c r="M19" s="317" t="str">
        <f t="shared" si="0"/>
        <v>Курский муниципальный район</v>
      </c>
      <c r="N19" s="298"/>
      <c r="O19" s="298"/>
      <c r="P19" s="298"/>
      <c r="Q19" s="298"/>
      <c r="R19" s="317" t="str">
        <f>K19&amp;"("&amp;L19&amp;")"</f>
        <v>()</v>
      </c>
      <c r="S19" s="249"/>
      <c r="T19" s="249"/>
      <c r="U19" s="373"/>
      <c r="V19" s="249"/>
      <c r="W19" s="249"/>
      <c r="X19" s="249"/>
      <c r="Y19" s="389"/>
      <c r="Z19" s="389"/>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89"/>
      <c r="BW19" s="389"/>
      <c r="BX19" s="389"/>
      <c r="BY19" s="389"/>
      <c r="BZ19" s="389"/>
      <c r="CA19" s="389"/>
      <c r="CB19" s="389"/>
      <c r="CC19" s="389"/>
      <c r="CD19" s="389"/>
      <c r="CE19" s="389"/>
    </row>
    <row r="20" spans="1:83" s="390" customFormat="1" ht="15" customHeight="1">
      <c r="A20" s="89"/>
      <c r="B20" s="249" t="s">
        <v>430</v>
      </c>
      <c r="C20" s="703"/>
      <c r="D20" s="704"/>
      <c r="E20" s="706"/>
      <c r="F20" s="708"/>
      <c r="G20" s="704"/>
      <c r="H20" s="702"/>
      <c r="I20" s="673"/>
      <c r="J20" s="645">
        <v>1</v>
      </c>
      <c r="K20" s="657" t="s">
        <v>960</v>
      </c>
      <c r="L20" s="372" t="s">
        <v>961</v>
      </c>
      <c r="M20" s="317" t="str">
        <f t="shared" si="0"/>
        <v>Курский муниципальный район</v>
      </c>
      <c r="N20" s="298"/>
      <c r="O20" s="298"/>
      <c r="P20" s="298"/>
      <c r="Q20" s="298"/>
      <c r="R20" s="317" t="str">
        <f>K20&amp;" ("&amp;L20&amp;")"</f>
        <v>Камышинский сельсовет (38620426)</v>
      </c>
      <c r="S20" s="249"/>
      <c r="T20" s="249"/>
      <c r="U20" s="373"/>
      <c r="V20" s="249"/>
      <c r="W20" s="249"/>
      <c r="X20" s="249"/>
      <c r="Y20" s="389"/>
      <c r="Z20" s="389"/>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89"/>
      <c r="BW20" s="389"/>
      <c r="BX20" s="389"/>
      <c r="BY20" s="389"/>
      <c r="BZ20" s="389"/>
      <c r="CA20" s="389"/>
      <c r="CB20" s="389"/>
      <c r="CC20" s="389"/>
      <c r="CD20" s="389"/>
      <c r="CE20" s="389"/>
    </row>
    <row r="21" spans="1:83" s="390" customFormat="1" ht="0.95" customHeight="1">
      <c r="A21" s="89"/>
      <c r="B21" s="249" t="s">
        <v>430</v>
      </c>
      <c r="C21" s="703"/>
      <c r="D21" s="704">
        <v>4</v>
      </c>
      <c r="E21" s="705" t="s">
        <v>1712</v>
      </c>
      <c r="F21" s="658"/>
      <c r="G21" s="645">
        <v>0</v>
      </c>
      <c r="H21" s="499"/>
      <c r="I21" s="375"/>
      <c r="J21" s="537" t="s">
        <v>552</v>
      </c>
      <c r="K21" s="177"/>
      <c r="L21" s="391"/>
      <c r="M21" s="317">
        <f t="shared" si="0"/>
        <v>0</v>
      </c>
      <c r="N21" s="298"/>
      <c r="O21" s="298"/>
      <c r="P21" s="317" t="str">
        <f>IF(ISERROR(MATCH(Q21,MODesc,0)),"n","y")</f>
        <v>y</v>
      </c>
      <c r="Q21" s="298" t="s">
        <v>1712</v>
      </c>
      <c r="R21" s="317" t="str">
        <f>K21&amp;"("&amp;L21&amp;")"</f>
        <v>()</v>
      </c>
      <c r="S21" s="249"/>
      <c r="T21" s="249"/>
      <c r="U21" s="373"/>
      <c r="V21" s="249"/>
      <c r="W21" s="249"/>
      <c r="X21" s="249"/>
      <c r="Y21" s="389"/>
      <c r="Z21" s="389"/>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89"/>
      <c r="BW21" s="389"/>
      <c r="BX21" s="389"/>
      <c r="BY21" s="389"/>
      <c r="BZ21" s="389"/>
      <c r="CA21" s="389"/>
      <c r="CB21" s="389"/>
      <c r="CC21" s="389"/>
      <c r="CD21" s="389"/>
      <c r="CE21" s="389"/>
    </row>
    <row r="22" spans="1:83" s="390" customFormat="1" ht="0.95" customHeight="1">
      <c r="A22" s="89"/>
      <c r="B22" s="249" t="s">
        <v>430</v>
      </c>
      <c r="C22" s="703"/>
      <c r="D22" s="704"/>
      <c r="E22" s="706"/>
      <c r="F22" s="707"/>
      <c r="G22" s="704">
        <v>1</v>
      </c>
      <c r="H22" s="702" t="s">
        <v>950</v>
      </c>
      <c r="I22" s="375"/>
      <c r="J22" s="537" t="s">
        <v>552</v>
      </c>
      <c r="K22" s="177"/>
      <c r="L22" s="391"/>
      <c r="M22" s="317" t="str">
        <f t="shared" si="0"/>
        <v>Курский муниципальный район</v>
      </c>
      <c r="N22" s="298"/>
      <c r="O22" s="298"/>
      <c r="P22" s="298"/>
      <c r="Q22" s="298"/>
      <c r="R22" s="317" t="str">
        <f>K22&amp;"("&amp;L22&amp;")"</f>
        <v>()</v>
      </c>
      <c r="S22" s="249"/>
      <c r="T22" s="249"/>
      <c r="U22" s="373"/>
      <c r="V22" s="249"/>
      <c r="W22" s="249"/>
      <c r="X22" s="249"/>
      <c r="Y22" s="389"/>
      <c r="Z22" s="389"/>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89"/>
      <c r="BW22" s="389"/>
      <c r="BX22" s="389"/>
      <c r="BY22" s="389"/>
      <c r="BZ22" s="389"/>
      <c r="CA22" s="389"/>
      <c r="CB22" s="389"/>
      <c r="CC22" s="389"/>
      <c r="CD22" s="389"/>
      <c r="CE22" s="389"/>
    </row>
    <row r="23" spans="1:83" s="390" customFormat="1" ht="15" customHeight="1">
      <c r="A23" s="89"/>
      <c r="B23" s="249" t="s">
        <v>430</v>
      </c>
      <c r="C23" s="703"/>
      <c r="D23" s="704"/>
      <c r="E23" s="706"/>
      <c r="F23" s="708"/>
      <c r="G23" s="704"/>
      <c r="H23" s="702"/>
      <c r="I23" s="673"/>
      <c r="J23" s="645">
        <v>1</v>
      </c>
      <c r="K23" s="657" t="s">
        <v>962</v>
      </c>
      <c r="L23" s="372" t="s">
        <v>963</v>
      </c>
      <c r="M23" s="317" t="str">
        <f t="shared" si="0"/>
        <v>Курский муниципальный район</v>
      </c>
      <c r="N23" s="298"/>
      <c r="O23" s="298"/>
      <c r="P23" s="298"/>
      <c r="Q23" s="298"/>
      <c r="R23" s="317" t="str">
        <f>K23&amp;" ("&amp;L23&amp;")"</f>
        <v>Клюквинский сельсовет (38620428)</v>
      </c>
      <c r="S23" s="249"/>
      <c r="T23" s="249"/>
      <c r="U23" s="373"/>
      <c r="V23" s="249"/>
      <c r="W23" s="249"/>
      <c r="X23" s="249"/>
      <c r="Y23" s="389"/>
      <c r="Z23" s="389"/>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89"/>
      <c r="BW23" s="389"/>
      <c r="BX23" s="389"/>
      <c r="BY23" s="389"/>
      <c r="BZ23" s="389"/>
      <c r="CA23" s="389"/>
      <c r="CB23" s="389"/>
      <c r="CC23" s="389"/>
      <c r="CD23" s="389"/>
      <c r="CE23" s="389"/>
    </row>
    <row r="24" spans="1:83" s="390" customFormat="1" ht="0.95" customHeight="1">
      <c r="A24" s="89"/>
      <c r="B24" s="249" t="s">
        <v>430</v>
      </c>
      <c r="C24" s="703"/>
      <c r="D24" s="704">
        <v>5</v>
      </c>
      <c r="E24" s="705" t="s">
        <v>1713</v>
      </c>
      <c r="F24" s="658"/>
      <c r="G24" s="645">
        <v>0</v>
      </c>
      <c r="H24" s="499"/>
      <c r="I24" s="375"/>
      <c r="J24" s="537" t="s">
        <v>552</v>
      </c>
      <c r="K24" s="177"/>
      <c r="L24" s="391"/>
      <c r="M24" s="317">
        <f t="shared" si="0"/>
        <v>0</v>
      </c>
      <c r="N24" s="298"/>
      <c r="O24" s="298"/>
      <c r="P24" s="317" t="str">
        <f>IF(ISERROR(MATCH(Q24,MODesc,0)),"n","y")</f>
        <v>y</v>
      </c>
      <c r="Q24" s="298" t="s">
        <v>1713</v>
      </c>
      <c r="R24" s="317" t="str">
        <f>K24&amp;"("&amp;L24&amp;")"</f>
        <v>()</v>
      </c>
      <c r="S24" s="249"/>
      <c r="T24" s="249"/>
      <c r="U24" s="373"/>
      <c r="V24" s="249"/>
      <c r="W24" s="249"/>
      <c r="X24" s="249"/>
      <c r="Y24" s="389"/>
      <c r="Z24" s="389"/>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89"/>
      <c r="BW24" s="389"/>
      <c r="BX24" s="389"/>
      <c r="BY24" s="389"/>
      <c r="BZ24" s="389"/>
      <c r="CA24" s="389"/>
      <c r="CB24" s="389"/>
      <c r="CC24" s="389"/>
      <c r="CD24" s="389"/>
      <c r="CE24" s="389"/>
    </row>
    <row r="25" spans="1:83" s="390" customFormat="1" ht="0.95" customHeight="1">
      <c r="A25" s="89"/>
      <c r="B25" s="249" t="s">
        <v>430</v>
      </c>
      <c r="C25" s="703"/>
      <c r="D25" s="704"/>
      <c r="E25" s="706"/>
      <c r="F25" s="707"/>
      <c r="G25" s="704">
        <v>1</v>
      </c>
      <c r="H25" s="702" t="s">
        <v>950</v>
      </c>
      <c r="I25" s="375"/>
      <c r="J25" s="537" t="s">
        <v>552</v>
      </c>
      <c r="K25" s="177"/>
      <c r="L25" s="391"/>
      <c r="M25" s="317" t="str">
        <f t="shared" si="0"/>
        <v>Курский муниципальный район</v>
      </c>
      <c r="N25" s="298"/>
      <c r="O25" s="298"/>
      <c r="P25" s="298"/>
      <c r="Q25" s="298"/>
      <c r="R25" s="317" t="str">
        <f>K25&amp;"("&amp;L25&amp;")"</f>
        <v>()</v>
      </c>
      <c r="S25" s="249"/>
      <c r="T25" s="249"/>
      <c r="U25" s="373"/>
      <c r="V25" s="249"/>
      <c r="W25" s="249"/>
      <c r="X25" s="249"/>
      <c r="Y25" s="389"/>
      <c r="Z25" s="389"/>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89"/>
      <c r="BW25" s="389"/>
      <c r="BX25" s="389"/>
      <c r="BY25" s="389"/>
      <c r="BZ25" s="389"/>
      <c r="CA25" s="389"/>
      <c r="CB25" s="389"/>
      <c r="CC25" s="389"/>
      <c r="CD25" s="389"/>
      <c r="CE25" s="389"/>
    </row>
    <row r="26" spans="1:83" s="390" customFormat="1" ht="15" customHeight="1">
      <c r="A26" s="89"/>
      <c r="B26" s="249" t="s">
        <v>430</v>
      </c>
      <c r="C26" s="703"/>
      <c r="D26" s="704"/>
      <c r="E26" s="706"/>
      <c r="F26" s="708"/>
      <c r="G26" s="704"/>
      <c r="H26" s="702"/>
      <c r="I26" s="673"/>
      <c r="J26" s="645">
        <v>1</v>
      </c>
      <c r="K26" s="657" t="s">
        <v>964</v>
      </c>
      <c r="L26" s="372" t="s">
        <v>965</v>
      </c>
      <c r="M26" s="317" t="str">
        <f t="shared" si="0"/>
        <v>Курский муниципальный район</v>
      </c>
      <c r="N26" s="298"/>
      <c r="O26" s="298"/>
      <c r="P26" s="298"/>
      <c r="Q26" s="298"/>
      <c r="R26" s="317" t="str">
        <f>K26&amp;" ("&amp;L26&amp;")"</f>
        <v>Лебяженский сельсовет (38620432)</v>
      </c>
      <c r="S26" s="249"/>
      <c r="T26" s="249"/>
      <c r="U26" s="373"/>
      <c r="V26" s="249"/>
      <c r="W26" s="249"/>
      <c r="X26" s="249"/>
      <c r="Y26" s="389"/>
      <c r="Z26" s="389"/>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89"/>
      <c r="BW26" s="389"/>
      <c r="BX26" s="389"/>
      <c r="BY26" s="389"/>
      <c r="BZ26" s="389"/>
      <c r="CA26" s="389"/>
      <c r="CB26" s="389"/>
      <c r="CC26" s="389"/>
      <c r="CD26" s="389"/>
      <c r="CE26" s="389"/>
    </row>
    <row r="27" spans="1:83" s="390" customFormat="1" ht="0.95" customHeight="1">
      <c r="A27" s="89"/>
      <c r="B27" s="249" t="s">
        <v>430</v>
      </c>
      <c r="C27" s="703"/>
      <c r="D27" s="704">
        <v>6</v>
      </c>
      <c r="E27" s="705" t="s">
        <v>1714</v>
      </c>
      <c r="F27" s="658"/>
      <c r="G27" s="645">
        <v>0</v>
      </c>
      <c r="H27" s="499"/>
      <c r="I27" s="375"/>
      <c r="J27" s="537" t="s">
        <v>552</v>
      </c>
      <c r="K27" s="177"/>
      <c r="L27" s="391"/>
      <c r="M27" s="317">
        <f t="shared" si="0"/>
        <v>0</v>
      </c>
      <c r="N27" s="298"/>
      <c r="O27" s="298"/>
      <c r="P27" s="317" t="str">
        <f>IF(ISERROR(MATCH(Q27,MODesc,0)),"n","y")</f>
        <v>y</v>
      </c>
      <c r="Q27" s="298" t="s">
        <v>1714</v>
      </c>
      <c r="R27" s="317" t="str">
        <f>K27&amp;"("&amp;L27&amp;")"</f>
        <v>()</v>
      </c>
      <c r="S27" s="249"/>
      <c r="T27" s="249"/>
      <c r="U27" s="373"/>
      <c r="V27" s="249"/>
      <c r="W27" s="249"/>
      <c r="X27" s="249"/>
      <c r="Y27" s="389"/>
      <c r="Z27" s="389"/>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89"/>
      <c r="BW27" s="389"/>
      <c r="BX27" s="389"/>
      <c r="BY27" s="389"/>
      <c r="BZ27" s="389"/>
      <c r="CA27" s="389"/>
      <c r="CB27" s="389"/>
      <c r="CC27" s="389"/>
      <c r="CD27" s="389"/>
      <c r="CE27" s="389"/>
    </row>
    <row r="28" spans="1:83" s="390" customFormat="1" ht="0.95" customHeight="1">
      <c r="A28" s="89"/>
      <c r="B28" s="249" t="s">
        <v>430</v>
      </c>
      <c r="C28" s="703"/>
      <c r="D28" s="704"/>
      <c r="E28" s="706"/>
      <c r="F28" s="707"/>
      <c r="G28" s="704">
        <v>1</v>
      </c>
      <c r="H28" s="702" t="s">
        <v>950</v>
      </c>
      <c r="I28" s="375"/>
      <c r="J28" s="537" t="s">
        <v>552</v>
      </c>
      <c r="K28" s="177"/>
      <c r="L28" s="391"/>
      <c r="M28" s="317" t="str">
        <f t="shared" si="0"/>
        <v>Курский муниципальный район</v>
      </c>
      <c r="N28" s="298"/>
      <c r="O28" s="298"/>
      <c r="P28" s="298"/>
      <c r="Q28" s="298"/>
      <c r="R28" s="317" t="str">
        <f>K28&amp;"("&amp;L28&amp;")"</f>
        <v>()</v>
      </c>
      <c r="S28" s="249"/>
      <c r="T28" s="249"/>
      <c r="U28" s="373"/>
      <c r="V28" s="249"/>
      <c r="W28" s="249"/>
      <c r="X28" s="249"/>
      <c r="Y28" s="389"/>
      <c r="Z28" s="389"/>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89"/>
      <c r="BW28" s="389"/>
      <c r="BX28" s="389"/>
      <c r="BY28" s="389"/>
      <c r="BZ28" s="389"/>
      <c r="CA28" s="389"/>
      <c r="CB28" s="389"/>
      <c r="CC28" s="389"/>
      <c r="CD28" s="389"/>
      <c r="CE28" s="389"/>
    </row>
    <row r="29" spans="1:83" s="390" customFormat="1" ht="15" customHeight="1">
      <c r="A29" s="89"/>
      <c r="B29" s="249" t="s">
        <v>430</v>
      </c>
      <c r="C29" s="703"/>
      <c r="D29" s="704"/>
      <c r="E29" s="706"/>
      <c r="F29" s="708"/>
      <c r="G29" s="704"/>
      <c r="H29" s="702"/>
      <c r="I29" s="673"/>
      <c r="J29" s="645">
        <v>1</v>
      </c>
      <c r="K29" s="657" t="s">
        <v>968</v>
      </c>
      <c r="L29" s="372" t="s">
        <v>969</v>
      </c>
      <c r="M29" s="317" t="str">
        <f t="shared" si="0"/>
        <v>Курский муниципальный район</v>
      </c>
      <c r="N29" s="298"/>
      <c r="O29" s="298"/>
      <c r="P29" s="298"/>
      <c r="Q29" s="298"/>
      <c r="R29" s="317" t="str">
        <f>K29&amp;" ("&amp;L29&amp;")"</f>
        <v>Нижнемедведицкий сельсовет (38620448)</v>
      </c>
      <c r="S29" s="249"/>
      <c r="T29" s="249"/>
      <c r="U29" s="373"/>
      <c r="V29" s="249"/>
      <c r="W29" s="249"/>
      <c r="X29" s="249"/>
      <c r="Y29" s="389"/>
      <c r="Z29" s="389"/>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89"/>
      <c r="BW29" s="389"/>
      <c r="BX29" s="389"/>
      <c r="BY29" s="389"/>
      <c r="BZ29" s="389"/>
      <c r="CA29" s="389"/>
      <c r="CB29" s="389"/>
      <c r="CC29" s="389"/>
      <c r="CD29" s="389"/>
      <c r="CE29" s="389"/>
    </row>
    <row r="30" spans="1:83" s="390" customFormat="1" ht="0.95" customHeight="1">
      <c r="A30" s="89"/>
      <c r="B30" s="249" t="s">
        <v>430</v>
      </c>
      <c r="C30" s="703"/>
      <c r="D30" s="704">
        <v>7</v>
      </c>
      <c r="E30" s="705" t="s">
        <v>1715</v>
      </c>
      <c r="F30" s="658"/>
      <c r="G30" s="645">
        <v>0</v>
      </c>
      <c r="H30" s="499"/>
      <c r="I30" s="375"/>
      <c r="J30" s="537" t="s">
        <v>552</v>
      </c>
      <c r="K30" s="177"/>
      <c r="L30" s="391"/>
      <c r="M30" s="317">
        <f t="shared" si="0"/>
        <v>0</v>
      </c>
      <c r="N30" s="298"/>
      <c r="O30" s="298"/>
      <c r="P30" s="317" t="str">
        <f>IF(ISERROR(MATCH(Q30,MODesc,0)),"n","y")</f>
        <v>y</v>
      </c>
      <c r="Q30" s="298" t="s">
        <v>1715</v>
      </c>
      <c r="R30" s="317" t="str">
        <f>K30&amp;"("&amp;L30&amp;")"</f>
        <v>()</v>
      </c>
      <c r="S30" s="249"/>
      <c r="T30" s="249"/>
      <c r="U30" s="373"/>
      <c r="V30" s="249"/>
      <c r="W30" s="249"/>
      <c r="X30" s="249"/>
      <c r="Y30" s="389"/>
      <c r="Z30" s="389"/>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89"/>
      <c r="BW30" s="389"/>
      <c r="BX30" s="389"/>
      <c r="BY30" s="389"/>
      <c r="BZ30" s="389"/>
      <c r="CA30" s="389"/>
      <c r="CB30" s="389"/>
      <c r="CC30" s="389"/>
      <c r="CD30" s="389"/>
      <c r="CE30" s="389"/>
    </row>
    <row r="31" spans="1:83" s="390" customFormat="1" ht="0.95" customHeight="1">
      <c r="A31" s="89"/>
      <c r="B31" s="249" t="s">
        <v>430</v>
      </c>
      <c r="C31" s="703"/>
      <c r="D31" s="704"/>
      <c r="E31" s="706"/>
      <c r="F31" s="707"/>
      <c r="G31" s="704">
        <v>1</v>
      </c>
      <c r="H31" s="702" t="s">
        <v>950</v>
      </c>
      <c r="I31" s="375"/>
      <c r="J31" s="537" t="s">
        <v>552</v>
      </c>
      <c r="K31" s="177"/>
      <c r="L31" s="391"/>
      <c r="M31" s="317" t="str">
        <f t="shared" si="0"/>
        <v>Курский муниципальный район</v>
      </c>
      <c r="N31" s="298"/>
      <c r="O31" s="298"/>
      <c r="P31" s="298"/>
      <c r="Q31" s="298"/>
      <c r="R31" s="317" t="str">
        <f>K31&amp;"("&amp;L31&amp;")"</f>
        <v>()</v>
      </c>
      <c r="S31" s="249"/>
      <c r="T31" s="249"/>
      <c r="U31" s="373"/>
      <c r="V31" s="249"/>
      <c r="W31" s="249"/>
      <c r="X31" s="249"/>
      <c r="Y31" s="389"/>
      <c r="Z31" s="389"/>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89"/>
      <c r="BW31" s="389"/>
      <c r="BX31" s="389"/>
      <c r="BY31" s="389"/>
      <c r="BZ31" s="389"/>
      <c r="CA31" s="389"/>
      <c r="CB31" s="389"/>
      <c r="CC31" s="389"/>
      <c r="CD31" s="389"/>
      <c r="CE31" s="389"/>
    </row>
    <row r="32" spans="1:83" s="390" customFormat="1" ht="15" customHeight="1">
      <c r="A32" s="89"/>
      <c r="B32" s="249" t="s">
        <v>430</v>
      </c>
      <c r="C32" s="703"/>
      <c r="D32" s="704"/>
      <c r="E32" s="706"/>
      <c r="F32" s="708"/>
      <c r="G32" s="704"/>
      <c r="H32" s="702"/>
      <c r="I32" s="673"/>
      <c r="J32" s="645">
        <v>1</v>
      </c>
      <c r="K32" s="657" t="s">
        <v>978</v>
      </c>
      <c r="L32" s="372" t="s">
        <v>979</v>
      </c>
      <c r="M32" s="317" t="str">
        <f t="shared" si="0"/>
        <v>Курский муниципальный район</v>
      </c>
      <c r="N32" s="298"/>
      <c r="O32" s="298"/>
      <c r="P32" s="298"/>
      <c r="Q32" s="298"/>
      <c r="R32" s="317" t="str">
        <f>K32&amp;" ("&amp;L32&amp;")"</f>
        <v>Полянский сельсовет (38620472)</v>
      </c>
      <c r="S32" s="249"/>
      <c r="T32" s="249"/>
      <c r="U32" s="373"/>
      <c r="V32" s="249"/>
      <c r="W32" s="249"/>
      <c r="X32" s="249"/>
      <c r="Y32" s="389"/>
      <c r="Z32" s="389"/>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89"/>
      <c r="BW32" s="389"/>
      <c r="BX32" s="389"/>
      <c r="BY32" s="389"/>
      <c r="BZ32" s="389"/>
      <c r="CA32" s="389"/>
      <c r="CB32" s="389"/>
      <c r="CC32" s="389"/>
      <c r="CD32" s="389"/>
      <c r="CE32" s="389"/>
    </row>
    <row r="33" spans="1:83" s="390" customFormat="1" ht="0.95" customHeight="1">
      <c r="A33" s="89"/>
      <c r="B33" s="249" t="s">
        <v>430</v>
      </c>
      <c r="C33" s="703"/>
      <c r="D33" s="704">
        <v>8</v>
      </c>
      <c r="E33" s="705" t="s">
        <v>1716</v>
      </c>
      <c r="F33" s="658"/>
      <c r="G33" s="645">
        <v>0</v>
      </c>
      <c r="H33" s="499"/>
      <c r="I33" s="375"/>
      <c r="J33" s="537" t="s">
        <v>552</v>
      </c>
      <c r="K33" s="177"/>
      <c r="L33" s="391"/>
      <c r="M33" s="317">
        <f t="shared" si="0"/>
        <v>0</v>
      </c>
      <c r="N33" s="298"/>
      <c r="O33" s="298"/>
      <c r="P33" s="317" t="str">
        <f>IF(ISERROR(MATCH(Q33,MODesc,0)),"n","y")</f>
        <v>y</v>
      </c>
      <c r="Q33" s="298" t="s">
        <v>1716</v>
      </c>
      <c r="R33" s="317" t="str">
        <f>K33&amp;"("&amp;L33&amp;")"</f>
        <v>()</v>
      </c>
      <c r="S33" s="249"/>
      <c r="T33" s="249"/>
      <c r="U33" s="373"/>
      <c r="V33" s="249"/>
      <c r="W33" s="249"/>
      <c r="X33" s="249"/>
      <c r="Y33" s="389"/>
      <c r="Z33" s="389"/>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89"/>
      <c r="BW33" s="389"/>
      <c r="BX33" s="389"/>
      <c r="BY33" s="389"/>
      <c r="BZ33" s="389"/>
      <c r="CA33" s="389"/>
      <c r="CB33" s="389"/>
      <c r="CC33" s="389"/>
      <c r="CD33" s="389"/>
      <c r="CE33" s="389"/>
    </row>
    <row r="34" spans="1:83" s="390" customFormat="1" ht="0.95" customHeight="1">
      <c r="A34" s="89"/>
      <c r="B34" s="249" t="s">
        <v>430</v>
      </c>
      <c r="C34" s="703"/>
      <c r="D34" s="704"/>
      <c r="E34" s="706"/>
      <c r="F34" s="707"/>
      <c r="G34" s="704">
        <v>1</v>
      </c>
      <c r="H34" s="702" t="s">
        <v>950</v>
      </c>
      <c r="I34" s="375"/>
      <c r="J34" s="537" t="s">
        <v>552</v>
      </c>
      <c r="K34" s="177"/>
      <c r="L34" s="391"/>
      <c r="M34" s="317" t="str">
        <f t="shared" si="0"/>
        <v>Курский муниципальный район</v>
      </c>
      <c r="N34" s="298"/>
      <c r="O34" s="298"/>
      <c r="P34" s="298"/>
      <c r="Q34" s="298"/>
      <c r="R34" s="317" t="str">
        <f>K34&amp;"("&amp;L34&amp;")"</f>
        <v>()</v>
      </c>
      <c r="S34" s="249"/>
      <c r="T34" s="249"/>
      <c r="U34" s="373"/>
      <c r="V34" s="249"/>
      <c r="W34" s="249"/>
      <c r="X34" s="249"/>
      <c r="Y34" s="389"/>
      <c r="Z34" s="389"/>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89"/>
      <c r="BW34" s="389"/>
      <c r="BX34" s="389"/>
      <c r="BY34" s="389"/>
      <c r="BZ34" s="389"/>
      <c r="CA34" s="389"/>
      <c r="CB34" s="389"/>
      <c r="CC34" s="389"/>
      <c r="CD34" s="389"/>
      <c r="CE34" s="389"/>
    </row>
    <row r="35" spans="1:83" s="390" customFormat="1" ht="15" customHeight="1">
      <c r="A35" s="89"/>
      <c r="B35" s="249" t="s">
        <v>430</v>
      </c>
      <c r="C35" s="703"/>
      <c r="D35" s="704"/>
      <c r="E35" s="706"/>
      <c r="F35" s="708"/>
      <c r="G35" s="704"/>
      <c r="H35" s="702"/>
      <c r="I35" s="673"/>
      <c r="J35" s="645">
        <v>1</v>
      </c>
      <c r="K35" s="657" t="s">
        <v>983</v>
      </c>
      <c r="L35" s="372" t="s">
        <v>984</v>
      </c>
      <c r="M35" s="317" t="str">
        <f t="shared" si="0"/>
        <v>Курский муниципальный район</v>
      </c>
      <c r="N35" s="298"/>
      <c r="O35" s="298"/>
      <c r="P35" s="298"/>
      <c r="Q35" s="298"/>
      <c r="R35" s="317" t="str">
        <f>K35&amp;" ("&amp;L35&amp;")"</f>
        <v>Щетинский сельсовет (38620492)</v>
      </c>
      <c r="S35" s="249"/>
      <c r="T35" s="249"/>
      <c r="U35" s="373"/>
      <c r="V35" s="249"/>
      <c r="W35" s="249"/>
      <c r="X35" s="249"/>
      <c r="Y35" s="389"/>
      <c r="Z35" s="389"/>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89"/>
      <c r="BW35" s="389"/>
      <c r="BX35" s="389"/>
      <c r="BY35" s="389"/>
      <c r="BZ35" s="389"/>
      <c r="CA35" s="389"/>
      <c r="CB35" s="389"/>
      <c r="CC35" s="389"/>
      <c r="CD35" s="389"/>
      <c r="CE35" s="389"/>
    </row>
    <row r="36" spans="1:83" s="131" customFormat="1" ht="0.95" customHeight="1">
      <c r="A36" s="35"/>
      <c r="B36" s="35" t="s">
        <v>427</v>
      </c>
      <c r="C36" s="355"/>
      <c r="D36" s="375"/>
      <c r="E36" s="303"/>
      <c r="F36" s="377"/>
      <c r="G36" s="377"/>
      <c r="H36" s="377"/>
      <c r="I36" s="377"/>
      <c r="J36" s="377"/>
      <c r="K36" s="377"/>
      <c r="L36" s="378"/>
      <c r="M36" s="542"/>
      <c r="N36" s="317"/>
      <c r="O36" s="317"/>
      <c r="P36" s="317"/>
      <c r="Q36" s="502" t="s">
        <v>21</v>
      </c>
      <c r="R36" s="317"/>
      <c r="S36" s="498"/>
      <c r="T36" s="498"/>
      <c r="U36" s="498"/>
      <c r="V36" s="498"/>
    </row>
    <row r="37" spans="1:83" s="131" customFormat="1" ht="21" customHeight="1">
      <c r="A37" s="130"/>
      <c r="B37" s="35"/>
      <c r="C37" s="357"/>
      <c r="D37" s="379"/>
      <c r="E37" s="379"/>
      <c r="F37" s="379"/>
      <c r="G37" s="379"/>
      <c r="H37" s="379"/>
      <c r="I37" s="379"/>
      <c r="J37" s="379"/>
      <c r="K37" s="379"/>
      <c r="L37" s="379"/>
      <c r="M37" s="317"/>
      <c r="N37" s="317"/>
      <c r="O37" s="317"/>
      <c r="P37" s="317"/>
      <c r="Q37" s="502"/>
      <c r="R37" s="317"/>
      <c r="S37" s="498"/>
      <c r="T37" s="498"/>
      <c r="U37" s="498"/>
      <c r="V37" s="498"/>
    </row>
    <row r="38" spans="1:83" s="131" customFormat="1">
      <c r="A38" s="130"/>
      <c r="B38" s="35"/>
      <c r="C38" s="357"/>
      <c r="D38" s="35"/>
      <c r="E38" s="35"/>
      <c r="F38" s="35"/>
      <c r="G38" s="35"/>
      <c r="H38" s="35"/>
      <c r="I38" s="35"/>
      <c r="J38" s="35"/>
      <c r="K38" s="35"/>
      <c r="L38" s="35"/>
      <c r="M38" s="317"/>
      <c r="N38" s="317"/>
      <c r="O38" s="317"/>
      <c r="P38" s="317"/>
      <c r="Q38" s="502"/>
      <c r="R38" s="317"/>
      <c r="S38" s="498"/>
      <c r="T38" s="498"/>
      <c r="U38" s="498"/>
      <c r="V38" s="498"/>
    </row>
    <row r="39" spans="1:83" s="131" customFormat="1" ht="0.75" customHeight="1">
      <c r="A39" s="130"/>
      <c r="B39" s="35"/>
      <c r="C39" s="357"/>
      <c r="D39" s="35"/>
      <c r="E39" s="35"/>
      <c r="F39" s="35"/>
      <c r="G39" s="35"/>
      <c r="H39" s="35"/>
      <c r="I39" s="35"/>
      <c r="J39" s="35"/>
      <c r="K39" s="35"/>
      <c r="L39" s="35"/>
      <c r="M39" s="317"/>
      <c r="N39" s="317"/>
      <c r="O39" s="317"/>
      <c r="P39" s="317"/>
      <c r="Q39" s="502"/>
      <c r="R39" s="317"/>
      <c r="S39" s="498"/>
      <c r="T39" s="498"/>
      <c r="U39" s="498"/>
      <c r="V39" s="498"/>
    </row>
    <row r="40" spans="1:83" s="381" customFormat="1" ht="10.5">
      <c r="A40" s="380"/>
      <c r="C40" s="382"/>
      <c r="D40" s="383"/>
      <c r="E40" s="383"/>
      <c r="M40" s="317"/>
      <c r="N40" s="317"/>
      <c r="O40" s="317"/>
      <c r="P40" s="317"/>
      <c r="Q40" s="502"/>
      <c r="R40" s="317"/>
      <c r="S40" s="498"/>
      <c r="T40" s="498"/>
      <c r="U40" s="498"/>
      <c r="V40" s="498"/>
    </row>
    <row r="41" spans="1:83" s="381" customFormat="1" ht="10.5">
      <c r="A41" s="380"/>
      <c r="C41" s="382"/>
      <c r="D41" s="383"/>
      <c r="E41" s="383"/>
      <c r="M41" s="317"/>
      <c r="N41" s="317"/>
      <c r="O41" s="317"/>
      <c r="P41" s="317"/>
      <c r="Q41" s="502"/>
      <c r="R41" s="317"/>
      <c r="S41" s="498"/>
      <c r="T41" s="498"/>
      <c r="U41" s="498"/>
      <c r="V41" s="498"/>
    </row>
  </sheetData>
  <sheetProtection algorithmName="SHA-512" hashValue="i113SEO5sEpnjrfDx5/HSLffhL+3FVJoEXJwD4dTzMPPtxHGYjhwuhCUAH7HLxIV4pxaxfvHvRejiq8r6qoyhw==" saltValue="Mzf5InOJOT5yjDulRhVbxg==" spinCount="100000" sheet="1" objects="1" scenarios="1" formatColumns="0" formatRows="0"/>
  <mergeCells count="58">
    <mergeCell ref="F9:G9"/>
    <mergeCell ref="I9:J9"/>
    <mergeCell ref="F10:G10"/>
    <mergeCell ref="I10:J10"/>
    <mergeCell ref="D4:H4"/>
    <mergeCell ref="D6:E6"/>
    <mergeCell ref="F6:G6"/>
    <mergeCell ref="D8:E8"/>
    <mergeCell ref="I8:L8"/>
    <mergeCell ref="F8:H8"/>
    <mergeCell ref="H13:H14"/>
    <mergeCell ref="C15:C17"/>
    <mergeCell ref="D15:D17"/>
    <mergeCell ref="E15:E17"/>
    <mergeCell ref="F16:F17"/>
    <mergeCell ref="G16:G17"/>
    <mergeCell ref="H16:H17"/>
    <mergeCell ref="C12:C14"/>
    <mergeCell ref="D12:D14"/>
    <mergeCell ref="E12:E14"/>
    <mergeCell ref="F13:F14"/>
    <mergeCell ref="G13:G14"/>
    <mergeCell ref="H19:H20"/>
    <mergeCell ref="C21:C23"/>
    <mergeCell ref="D21:D23"/>
    <mergeCell ref="E21:E23"/>
    <mergeCell ref="F22:F23"/>
    <mergeCell ref="G22:G23"/>
    <mergeCell ref="H22:H23"/>
    <mergeCell ref="C18:C20"/>
    <mergeCell ref="D18:D20"/>
    <mergeCell ref="E18:E20"/>
    <mergeCell ref="F19:F20"/>
    <mergeCell ref="G19:G20"/>
    <mergeCell ref="H25:H26"/>
    <mergeCell ref="C27:C29"/>
    <mergeCell ref="D27:D29"/>
    <mergeCell ref="E27:E29"/>
    <mergeCell ref="F28:F29"/>
    <mergeCell ref="G28:G29"/>
    <mergeCell ref="H28:H29"/>
    <mergeCell ref="C24:C26"/>
    <mergeCell ref="D24:D26"/>
    <mergeCell ref="E24:E26"/>
    <mergeCell ref="F25:F26"/>
    <mergeCell ref="G25:G26"/>
    <mergeCell ref="H31:H32"/>
    <mergeCell ref="C33:C35"/>
    <mergeCell ref="D33:D35"/>
    <mergeCell ref="E33:E35"/>
    <mergeCell ref="F34:F35"/>
    <mergeCell ref="G34:G35"/>
    <mergeCell ref="H34:H35"/>
    <mergeCell ref="C30:C32"/>
    <mergeCell ref="D30:D32"/>
    <mergeCell ref="E30:E32"/>
    <mergeCell ref="F31:F32"/>
    <mergeCell ref="G31:G32"/>
  </mergeCells>
  <dataValidations count="1">
    <dataValidation type="textLength" operator="lessThanOrEqual" allowBlank="1" showInputMessage="1" showErrorMessage="1" errorTitle="Ошибка" error="Допускается ввод не более 900 символов!" sqref="E12 E15 E18 E21 E24 E27 E30 E33" xr:uid="{58843437-8DE1-434F-8520-4BFFBD007D13}">
      <formula1>900</formula1>
    </dataValidation>
  </dataValidations>
  <printOptions horizontalCentered="1" verticalCentered="1"/>
  <pageMargins left="0" right="0" top="0" bottom="0" header="0" footer="0.78740157480314965"/>
  <pageSetup paperSize="9" fitToHeight="0" orientation="portrait" blackAndWhite="1"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SH_REESTR_MO">
    <tabColor indexed="47"/>
  </sheetPr>
  <dimension ref="A1:D349"/>
  <sheetViews>
    <sheetView showGridLines="0" zoomScaleNormal="100" workbookViewId="0"/>
  </sheetViews>
  <sheetFormatPr defaultRowHeight="11.25"/>
  <sheetData>
    <row r="1" spans="1:4">
      <c r="A1" t="s">
        <v>1374</v>
      </c>
      <c r="B1" t="s">
        <v>550</v>
      </c>
      <c r="C1" t="s">
        <v>551</v>
      </c>
      <c r="D1" t="s">
        <v>1373</v>
      </c>
    </row>
    <row r="2" spans="1:4">
      <c r="A2">
        <v>1</v>
      </c>
      <c r="B2" t="s">
        <v>700</v>
      </c>
      <c r="C2" t="s">
        <v>702</v>
      </c>
      <c r="D2" t="s">
        <v>703</v>
      </c>
    </row>
    <row r="3" spans="1:4">
      <c r="A3">
        <v>2</v>
      </c>
      <c r="B3" t="s">
        <v>700</v>
      </c>
      <c r="C3" t="s">
        <v>700</v>
      </c>
      <c r="D3" t="s">
        <v>701</v>
      </c>
    </row>
    <row r="4" spans="1:4">
      <c r="A4">
        <v>3</v>
      </c>
      <c r="B4" t="s">
        <v>700</v>
      </c>
      <c r="C4" t="s">
        <v>704</v>
      </c>
      <c r="D4" t="s">
        <v>705</v>
      </c>
    </row>
    <row r="5" spans="1:4">
      <c r="A5">
        <v>4</v>
      </c>
      <c r="B5" t="s">
        <v>700</v>
      </c>
      <c r="C5" t="s">
        <v>706</v>
      </c>
      <c r="D5" t="s">
        <v>707</v>
      </c>
    </row>
    <row r="6" spans="1:4">
      <c r="A6">
        <v>5</v>
      </c>
      <c r="B6" t="s">
        <v>700</v>
      </c>
      <c r="C6" t="s">
        <v>708</v>
      </c>
      <c r="D6" t="s">
        <v>709</v>
      </c>
    </row>
    <row r="7" spans="1:4">
      <c r="A7">
        <v>6</v>
      </c>
      <c r="B7" t="s">
        <v>700</v>
      </c>
      <c r="C7" t="s">
        <v>710</v>
      </c>
      <c r="D7" t="s">
        <v>711</v>
      </c>
    </row>
    <row r="8" spans="1:4">
      <c r="A8">
        <v>7</v>
      </c>
      <c r="B8" t="s">
        <v>700</v>
      </c>
      <c r="C8" t="s">
        <v>712</v>
      </c>
      <c r="D8" t="s">
        <v>713</v>
      </c>
    </row>
    <row r="9" spans="1:4">
      <c r="A9">
        <v>8</v>
      </c>
      <c r="B9" t="s">
        <v>700</v>
      </c>
      <c r="C9" t="s">
        <v>714</v>
      </c>
      <c r="D9" t="s">
        <v>715</v>
      </c>
    </row>
    <row r="10" spans="1:4">
      <c r="A10">
        <v>9</v>
      </c>
      <c r="B10" t="s">
        <v>700</v>
      </c>
      <c r="C10" t="s">
        <v>716</v>
      </c>
      <c r="D10" t="s">
        <v>717</v>
      </c>
    </row>
    <row r="11" spans="1:4">
      <c r="A11">
        <v>10</v>
      </c>
      <c r="B11" t="s">
        <v>700</v>
      </c>
      <c r="C11" t="s">
        <v>718</v>
      </c>
      <c r="D11" t="s">
        <v>719</v>
      </c>
    </row>
    <row r="12" spans="1:4">
      <c r="A12">
        <v>11</v>
      </c>
      <c r="B12" t="s">
        <v>700</v>
      </c>
      <c r="C12" t="s">
        <v>720</v>
      </c>
      <c r="D12" t="s">
        <v>721</v>
      </c>
    </row>
    <row r="13" spans="1:4">
      <c r="A13">
        <v>12</v>
      </c>
      <c r="B13" t="s">
        <v>700</v>
      </c>
      <c r="C13" t="s">
        <v>722</v>
      </c>
      <c r="D13" t="s">
        <v>723</v>
      </c>
    </row>
    <row r="14" spans="1:4">
      <c r="A14">
        <v>13</v>
      </c>
      <c r="B14" t="s">
        <v>700</v>
      </c>
      <c r="C14" t="s">
        <v>724</v>
      </c>
      <c r="D14" t="s">
        <v>725</v>
      </c>
    </row>
    <row r="15" spans="1:4">
      <c r="A15">
        <v>14</v>
      </c>
      <c r="B15" t="s">
        <v>700</v>
      </c>
      <c r="C15" t="s">
        <v>726</v>
      </c>
      <c r="D15" t="s">
        <v>727</v>
      </c>
    </row>
    <row r="16" spans="1:4">
      <c r="A16">
        <v>15</v>
      </c>
      <c r="B16" t="s">
        <v>700</v>
      </c>
      <c r="C16" t="s">
        <v>728</v>
      </c>
      <c r="D16" t="s">
        <v>729</v>
      </c>
    </row>
    <row r="17" spans="1:4">
      <c r="A17">
        <v>16</v>
      </c>
      <c r="B17" t="s">
        <v>730</v>
      </c>
      <c r="C17" t="s">
        <v>730</v>
      </c>
      <c r="D17" t="s">
        <v>731</v>
      </c>
    </row>
    <row r="18" spans="1:4">
      <c r="A18">
        <v>17</v>
      </c>
      <c r="B18" t="s">
        <v>730</v>
      </c>
      <c r="C18" t="s">
        <v>732</v>
      </c>
      <c r="D18" t="s">
        <v>733</v>
      </c>
    </row>
    <row r="19" spans="1:4">
      <c r="A19">
        <v>18</v>
      </c>
      <c r="B19" t="s">
        <v>730</v>
      </c>
      <c r="C19" t="s">
        <v>734</v>
      </c>
      <c r="D19" t="s">
        <v>735</v>
      </c>
    </row>
    <row r="20" spans="1:4">
      <c r="A20">
        <v>19</v>
      </c>
      <c r="B20" t="s">
        <v>730</v>
      </c>
      <c r="C20" t="s">
        <v>736</v>
      </c>
      <c r="D20" t="s">
        <v>737</v>
      </c>
    </row>
    <row r="21" spans="1:4">
      <c r="A21">
        <v>20</v>
      </c>
      <c r="B21" t="s">
        <v>730</v>
      </c>
      <c r="C21" t="s">
        <v>738</v>
      </c>
      <c r="D21" t="s">
        <v>739</v>
      </c>
    </row>
    <row r="22" spans="1:4">
      <c r="A22">
        <v>21</v>
      </c>
      <c r="B22" t="s">
        <v>730</v>
      </c>
      <c r="C22" t="s">
        <v>740</v>
      </c>
      <c r="D22" t="s">
        <v>741</v>
      </c>
    </row>
    <row r="23" spans="1:4">
      <c r="A23">
        <v>22</v>
      </c>
      <c r="B23" t="s">
        <v>730</v>
      </c>
      <c r="C23" t="s">
        <v>742</v>
      </c>
      <c r="D23" t="s">
        <v>743</v>
      </c>
    </row>
    <row r="24" spans="1:4">
      <c r="A24">
        <v>23</v>
      </c>
      <c r="B24" t="s">
        <v>730</v>
      </c>
      <c r="C24" t="s">
        <v>744</v>
      </c>
      <c r="D24" t="s">
        <v>745</v>
      </c>
    </row>
    <row r="25" spans="1:4">
      <c r="A25">
        <v>24</v>
      </c>
      <c r="B25" t="s">
        <v>746</v>
      </c>
      <c r="C25" t="s">
        <v>748</v>
      </c>
      <c r="D25" t="s">
        <v>749</v>
      </c>
    </row>
    <row r="26" spans="1:4">
      <c r="A26">
        <v>25</v>
      </c>
      <c r="B26" t="s">
        <v>746</v>
      </c>
      <c r="C26" t="s">
        <v>750</v>
      </c>
      <c r="D26" t="s">
        <v>751</v>
      </c>
    </row>
    <row r="27" spans="1:4">
      <c r="A27">
        <v>26</v>
      </c>
      <c r="B27" t="s">
        <v>746</v>
      </c>
      <c r="C27" t="s">
        <v>746</v>
      </c>
      <c r="D27" t="s">
        <v>747</v>
      </c>
    </row>
    <row r="28" spans="1:4">
      <c r="A28">
        <v>27</v>
      </c>
      <c r="B28" t="s">
        <v>746</v>
      </c>
      <c r="C28" t="s">
        <v>752</v>
      </c>
      <c r="D28" t="s">
        <v>753</v>
      </c>
    </row>
    <row r="29" spans="1:4">
      <c r="A29">
        <v>28</v>
      </c>
      <c r="B29" t="s">
        <v>746</v>
      </c>
      <c r="C29" t="s">
        <v>754</v>
      </c>
      <c r="D29" t="s">
        <v>755</v>
      </c>
    </row>
    <row r="30" spans="1:4">
      <c r="A30">
        <v>29</v>
      </c>
      <c r="B30" t="s">
        <v>746</v>
      </c>
      <c r="C30" t="s">
        <v>756</v>
      </c>
      <c r="D30" t="s">
        <v>757</v>
      </c>
    </row>
    <row r="31" spans="1:4">
      <c r="A31">
        <v>30</v>
      </c>
      <c r="B31" t="s">
        <v>746</v>
      </c>
      <c r="C31" t="s">
        <v>758</v>
      </c>
      <c r="D31" t="s">
        <v>759</v>
      </c>
    </row>
    <row r="32" spans="1:4">
      <c r="A32">
        <v>31</v>
      </c>
      <c r="B32" t="s">
        <v>746</v>
      </c>
      <c r="C32" t="s">
        <v>760</v>
      </c>
      <c r="D32" t="s">
        <v>761</v>
      </c>
    </row>
    <row r="33" spans="1:4">
      <c r="A33">
        <v>32</v>
      </c>
      <c r="B33" t="s">
        <v>746</v>
      </c>
      <c r="C33" t="s">
        <v>762</v>
      </c>
      <c r="D33" t="s">
        <v>763</v>
      </c>
    </row>
    <row r="34" spans="1:4">
      <c r="A34">
        <v>33</v>
      </c>
      <c r="B34" t="s">
        <v>746</v>
      </c>
      <c r="C34" t="s">
        <v>764</v>
      </c>
      <c r="D34" t="s">
        <v>765</v>
      </c>
    </row>
    <row r="35" spans="1:4">
      <c r="A35">
        <v>34</v>
      </c>
      <c r="B35" t="s">
        <v>746</v>
      </c>
      <c r="C35" t="s">
        <v>766</v>
      </c>
      <c r="D35" t="s">
        <v>767</v>
      </c>
    </row>
    <row r="36" spans="1:4">
      <c r="A36">
        <v>35</v>
      </c>
      <c r="B36" t="s">
        <v>746</v>
      </c>
      <c r="C36" t="s">
        <v>768</v>
      </c>
      <c r="D36" t="s">
        <v>769</v>
      </c>
    </row>
    <row r="37" spans="1:4">
      <c r="A37">
        <v>36</v>
      </c>
      <c r="B37" t="s">
        <v>746</v>
      </c>
      <c r="C37" t="s">
        <v>770</v>
      </c>
      <c r="D37" t="s">
        <v>771</v>
      </c>
    </row>
    <row r="38" spans="1:4">
      <c r="A38">
        <v>37</v>
      </c>
      <c r="B38" t="s">
        <v>746</v>
      </c>
      <c r="C38" t="s">
        <v>772</v>
      </c>
      <c r="D38" t="s">
        <v>773</v>
      </c>
    </row>
    <row r="39" spans="1:4">
      <c r="A39">
        <v>38</v>
      </c>
      <c r="B39" t="s">
        <v>774</v>
      </c>
      <c r="C39" t="s">
        <v>776</v>
      </c>
      <c r="D39" t="s">
        <v>777</v>
      </c>
    </row>
    <row r="40" spans="1:4">
      <c r="A40">
        <v>39</v>
      </c>
      <c r="B40" t="s">
        <v>774</v>
      </c>
      <c r="C40" t="s">
        <v>778</v>
      </c>
      <c r="D40" t="s">
        <v>779</v>
      </c>
    </row>
    <row r="41" spans="1:4">
      <c r="A41">
        <v>40</v>
      </c>
      <c r="B41" t="s">
        <v>774</v>
      </c>
      <c r="C41" t="s">
        <v>774</v>
      </c>
      <c r="D41" t="s">
        <v>775</v>
      </c>
    </row>
    <row r="42" spans="1:4">
      <c r="A42">
        <v>41</v>
      </c>
      <c r="B42" t="s">
        <v>774</v>
      </c>
      <c r="C42" t="s">
        <v>780</v>
      </c>
      <c r="D42" t="s">
        <v>781</v>
      </c>
    </row>
    <row r="43" spans="1:4">
      <c r="A43">
        <v>42</v>
      </c>
      <c r="B43" t="s">
        <v>774</v>
      </c>
      <c r="C43" t="s">
        <v>782</v>
      </c>
      <c r="D43" t="s">
        <v>783</v>
      </c>
    </row>
    <row r="44" spans="1:4">
      <c r="A44">
        <v>43</v>
      </c>
      <c r="B44" t="s">
        <v>774</v>
      </c>
      <c r="C44" t="s">
        <v>784</v>
      </c>
      <c r="D44" t="s">
        <v>785</v>
      </c>
    </row>
    <row r="45" spans="1:4">
      <c r="A45">
        <v>44</v>
      </c>
      <c r="B45" t="s">
        <v>774</v>
      </c>
      <c r="C45" t="s">
        <v>786</v>
      </c>
      <c r="D45" t="s">
        <v>787</v>
      </c>
    </row>
    <row r="46" spans="1:4">
      <c r="A46">
        <v>45</v>
      </c>
      <c r="B46" t="s">
        <v>774</v>
      </c>
      <c r="C46" t="s">
        <v>788</v>
      </c>
      <c r="D46" t="s">
        <v>789</v>
      </c>
    </row>
    <row r="47" spans="1:4">
      <c r="A47">
        <v>46</v>
      </c>
      <c r="B47" t="s">
        <v>774</v>
      </c>
      <c r="C47" t="s">
        <v>790</v>
      </c>
      <c r="D47" t="s">
        <v>791</v>
      </c>
    </row>
    <row r="48" spans="1:4">
      <c r="A48">
        <v>47</v>
      </c>
      <c r="B48" t="s">
        <v>774</v>
      </c>
      <c r="C48" t="s">
        <v>792</v>
      </c>
      <c r="D48" t="s">
        <v>793</v>
      </c>
    </row>
    <row r="49" spans="1:4">
      <c r="A49">
        <v>48</v>
      </c>
      <c r="B49" t="s">
        <v>774</v>
      </c>
      <c r="C49" t="s">
        <v>794</v>
      </c>
      <c r="D49" t="s">
        <v>795</v>
      </c>
    </row>
    <row r="50" spans="1:4">
      <c r="A50">
        <v>49</v>
      </c>
      <c r="B50" t="s">
        <v>774</v>
      </c>
      <c r="C50" t="s">
        <v>796</v>
      </c>
      <c r="D50" t="s">
        <v>797</v>
      </c>
    </row>
    <row r="51" spans="1:4">
      <c r="A51">
        <v>50</v>
      </c>
      <c r="B51" t="s">
        <v>774</v>
      </c>
      <c r="C51" t="s">
        <v>798</v>
      </c>
      <c r="D51" t="s">
        <v>799</v>
      </c>
    </row>
    <row r="52" spans="1:4">
      <c r="A52">
        <v>51</v>
      </c>
      <c r="B52" t="s">
        <v>774</v>
      </c>
      <c r="C52" t="s">
        <v>800</v>
      </c>
      <c r="D52" t="s">
        <v>801</v>
      </c>
    </row>
    <row r="53" spans="1:4">
      <c r="A53">
        <v>52</v>
      </c>
      <c r="B53" t="s">
        <v>774</v>
      </c>
      <c r="C53" t="s">
        <v>802</v>
      </c>
      <c r="D53" t="s">
        <v>803</v>
      </c>
    </row>
    <row r="54" spans="1:4">
      <c r="A54">
        <v>53</v>
      </c>
      <c r="B54" t="s">
        <v>774</v>
      </c>
      <c r="C54" t="s">
        <v>804</v>
      </c>
      <c r="D54" t="s">
        <v>805</v>
      </c>
    </row>
    <row r="55" spans="1:4">
      <c r="A55">
        <v>54</v>
      </c>
      <c r="B55" t="s">
        <v>806</v>
      </c>
      <c r="C55" t="s">
        <v>808</v>
      </c>
      <c r="D55" t="s">
        <v>809</v>
      </c>
    </row>
    <row r="56" spans="1:4">
      <c r="A56">
        <v>55</v>
      </c>
      <c r="B56" t="s">
        <v>806</v>
      </c>
      <c r="C56" t="s">
        <v>806</v>
      </c>
      <c r="D56" t="s">
        <v>807</v>
      </c>
    </row>
    <row r="57" spans="1:4">
      <c r="A57">
        <v>56</v>
      </c>
      <c r="B57" t="s">
        <v>806</v>
      </c>
      <c r="C57" t="s">
        <v>810</v>
      </c>
      <c r="D57" t="s">
        <v>811</v>
      </c>
    </row>
    <row r="58" spans="1:4">
      <c r="A58">
        <v>57</v>
      </c>
      <c r="B58" t="s">
        <v>806</v>
      </c>
      <c r="C58" t="s">
        <v>812</v>
      </c>
      <c r="D58" t="s">
        <v>813</v>
      </c>
    </row>
    <row r="59" spans="1:4">
      <c r="A59">
        <v>58</v>
      </c>
      <c r="B59" t="s">
        <v>806</v>
      </c>
      <c r="C59" t="s">
        <v>814</v>
      </c>
      <c r="D59" t="s">
        <v>815</v>
      </c>
    </row>
    <row r="60" spans="1:4">
      <c r="A60">
        <v>59</v>
      </c>
      <c r="B60" t="s">
        <v>806</v>
      </c>
      <c r="C60" t="s">
        <v>816</v>
      </c>
      <c r="D60" t="s">
        <v>817</v>
      </c>
    </row>
    <row r="61" spans="1:4">
      <c r="A61">
        <v>60</v>
      </c>
      <c r="B61" t="s">
        <v>806</v>
      </c>
      <c r="C61" t="s">
        <v>818</v>
      </c>
      <c r="D61" t="s">
        <v>819</v>
      </c>
    </row>
    <row r="62" spans="1:4">
      <c r="A62">
        <v>61</v>
      </c>
      <c r="B62" t="s">
        <v>806</v>
      </c>
      <c r="C62" t="s">
        <v>820</v>
      </c>
      <c r="D62" t="s">
        <v>821</v>
      </c>
    </row>
    <row r="63" spans="1:4">
      <c r="A63">
        <v>62</v>
      </c>
      <c r="B63" t="s">
        <v>806</v>
      </c>
      <c r="C63" t="s">
        <v>822</v>
      </c>
      <c r="D63" t="s">
        <v>823</v>
      </c>
    </row>
    <row r="64" spans="1:4">
      <c r="A64">
        <v>63</v>
      </c>
      <c r="B64" t="s">
        <v>824</v>
      </c>
      <c r="C64" t="s">
        <v>826</v>
      </c>
      <c r="D64" t="s">
        <v>827</v>
      </c>
    </row>
    <row r="65" spans="1:4">
      <c r="A65">
        <v>64</v>
      </c>
      <c r="B65" t="s">
        <v>824</v>
      </c>
      <c r="C65" t="s">
        <v>828</v>
      </c>
      <c r="D65" t="s">
        <v>829</v>
      </c>
    </row>
    <row r="66" spans="1:4">
      <c r="A66">
        <v>65</v>
      </c>
      <c r="B66" t="s">
        <v>824</v>
      </c>
      <c r="C66" t="s">
        <v>830</v>
      </c>
      <c r="D66" t="s">
        <v>831</v>
      </c>
    </row>
    <row r="67" spans="1:4">
      <c r="A67">
        <v>66</v>
      </c>
      <c r="B67" t="s">
        <v>824</v>
      </c>
      <c r="C67" t="s">
        <v>832</v>
      </c>
      <c r="D67" t="s">
        <v>833</v>
      </c>
    </row>
    <row r="68" spans="1:4">
      <c r="A68">
        <v>67</v>
      </c>
      <c r="B68" t="s">
        <v>824</v>
      </c>
      <c r="C68" t="s">
        <v>824</v>
      </c>
      <c r="D68" t="s">
        <v>825</v>
      </c>
    </row>
    <row r="69" spans="1:4">
      <c r="A69">
        <v>68</v>
      </c>
      <c r="B69" t="s">
        <v>824</v>
      </c>
      <c r="C69" t="s">
        <v>834</v>
      </c>
      <c r="D69" t="s">
        <v>835</v>
      </c>
    </row>
    <row r="70" spans="1:4">
      <c r="A70">
        <v>69</v>
      </c>
      <c r="B70" t="s">
        <v>824</v>
      </c>
      <c r="C70" t="s">
        <v>836</v>
      </c>
      <c r="D70" t="s">
        <v>837</v>
      </c>
    </row>
    <row r="71" spans="1:4">
      <c r="A71">
        <v>70</v>
      </c>
      <c r="B71" t="s">
        <v>824</v>
      </c>
      <c r="C71" t="s">
        <v>838</v>
      </c>
      <c r="D71" t="s">
        <v>839</v>
      </c>
    </row>
    <row r="72" spans="1:4">
      <c r="A72">
        <v>71</v>
      </c>
      <c r="B72" t="s">
        <v>824</v>
      </c>
      <c r="C72" t="s">
        <v>840</v>
      </c>
      <c r="D72" t="s">
        <v>841</v>
      </c>
    </row>
    <row r="73" spans="1:4">
      <c r="A73">
        <v>72</v>
      </c>
      <c r="B73" t="s">
        <v>824</v>
      </c>
      <c r="C73" t="s">
        <v>842</v>
      </c>
      <c r="D73" t="s">
        <v>843</v>
      </c>
    </row>
    <row r="74" spans="1:4">
      <c r="A74">
        <v>73</v>
      </c>
      <c r="B74" t="s">
        <v>824</v>
      </c>
      <c r="C74" t="s">
        <v>844</v>
      </c>
      <c r="D74" t="s">
        <v>845</v>
      </c>
    </row>
    <row r="75" spans="1:4">
      <c r="A75">
        <v>74</v>
      </c>
      <c r="B75" t="s">
        <v>824</v>
      </c>
      <c r="C75" t="s">
        <v>846</v>
      </c>
      <c r="D75" t="s">
        <v>847</v>
      </c>
    </row>
    <row r="76" spans="1:4">
      <c r="A76">
        <v>75</v>
      </c>
      <c r="B76" t="s">
        <v>824</v>
      </c>
      <c r="C76" t="s">
        <v>848</v>
      </c>
      <c r="D76" t="s">
        <v>849</v>
      </c>
    </row>
    <row r="77" spans="1:4">
      <c r="A77">
        <v>76</v>
      </c>
      <c r="B77" t="s">
        <v>824</v>
      </c>
      <c r="C77" t="s">
        <v>850</v>
      </c>
      <c r="D77" t="s">
        <v>851</v>
      </c>
    </row>
    <row r="78" spans="1:4">
      <c r="A78">
        <v>77</v>
      </c>
      <c r="B78" t="s">
        <v>852</v>
      </c>
      <c r="C78" t="s">
        <v>854</v>
      </c>
      <c r="D78" t="s">
        <v>855</v>
      </c>
    </row>
    <row r="79" spans="1:4">
      <c r="A79">
        <v>78</v>
      </c>
      <c r="B79" t="s">
        <v>852</v>
      </c>
      <c r="C79" t="s">
        <v>856</v>
      </c>
      <c r="D79" t="s">
        <v>857</v>
      </c>
    </row>
    <row r="80" spans="1:4">
      <c r="A80">
        <v>79</v>
      </c>
      <c r="B80" t="s">
        <v>852</v>
      </c>
      <c r="C80" t="s">
        <v>858</v>
      </c>
      <c r="D80" t="s">
        <v>859</v>
      </c>
    </row>
    <row r="81" spans="1:4">
      <c r="A81">
        <v>80</v>
      </c>
      <c r="B81" t="s">
        <v>852</v>
      </c>
      <c r="C81" t="s">
        <v>860</v>
      </c>
      <c r="D81" t="s">
        <v>861</v>
      </c>
    </row>
    <row r="82" spans="1:4">
      <c r="A82">
        <v>81</v>
      </c>
      <c r="B82" t="s">
        <v>852</v>
      </c>
      <c r="C82" t="s">
        <v>862</v>
      </c>
      <c r="D82" t="s">
        <v>863</v>
      </c>
    </row>
    <row r="83" spans="1:4">
      <c r="A83">
        <v>82</v>
      </c>
      <c r="B83" t="s">
        <v>852</v>
      </c>
      <c r="C83" t="s">
        <v>852</v>
      </c>
      <c r="D83" t="s">
        <v>853</v>
      </c>
    </row>
    <row r="84" spans="1:4">
      <c r="A84">
        <v>83</v>
      </c>
      <c r="B84" t="s">
        <v>852</v>
      </c>
      <c r="C84" t="s">
        <v>864</v>
      </c>
      <c r="D84" t="s">
        <v>865</v>
      </c>
    </row>
    <row r="85" spans="1:4">
      <c r="A85">
        <v>84</v>
      </c>
      <c r="B85" t="s">
        <v>852</v>
      </c>
      <c r="C85" t="s">
        <v>866</v>
      </c>
      <c r="D85" t="s">
        <v>867</v>
      </c>
    </row>
    <row r="86" spans="1:4">
      <c r="A86">
        <v>85</v>
      </c>
      <c r="B86" t="s">
        <v>852</v>
      </c>
      <c r="C86" t="s">
        <v>868</v>
      </c>
      <c r="D86" t="s">
        <v>869</v>
      </c>
    </row>
    <row r="87" spans="1:4">
      <c r="A87">
        <v>86</v>
      </c>
      <c r="B87" t="s">
        <v>852</v>
      </c>
      <c r="C87" t="s">
        <v>870</v>
      </c>
      <c r="D87" t="s">
        <v>871</v>
      </c>
    </row>
    <row r="88" spans="1:4">
      <c r="A88">
        <v>87</v>
      </c>
      <c r="B88" t="s">
        <v>852</v>
      </c>
      <c r="C88" t="s">
        <v>872</v>
      </c>
      <c r="D88" t="s">
        <v>873</v>
      </c>
    </row>
    <row r="89" spans="1:4">
      <c r="A89">
        <v>88</v>
      </c>
      <c r="B89" t="s">
        <v>874</v>
      </c>
      <c r="C89" t="s">
        <v>748</v>
      </c>
      <c r="D89" t="s">
        <v>876</v>
      </c>
    </row>
    <row r="90" spans="1:4">
      <c r="A90">
        <v>89</v>
      </c>
      <c r="B90" t="s">
        <v>874</v>
      </c>
      <c r="C90" t="s">
        <v>877</v>
      </c>
      <c r="D90" t="s">
        <v>878</v>
      </c>
    </row>
    <row r="91" spans="1:4">
      <c r="A91">
        <v>90</v>
      </c>
      <c r="B91" t="s">
        <v>874</v>
      </c>
      <c r="C91" t="s">
        <v>879</v>
      </c>
      <c r="D91" t="s">
        <v>880</v>
      </c>
    </row>
    <row r="92" spans="1:4">
      <c r="A92">
        <v>91</v>
      </c>
      <c r="B92" t="s">
        <v>874</v>
      </c>
      <c r="C92" t="s">
        <v>881</v>
      </c>
      <c r="D92" t="s">
        <v>882</v>
      </c>
    </row>
    <row r="93" spans="1:4">
      <c r="A93">
        <v>92</v>
      </c>
      <c r="B93" t="s">
        <v>874</v>
      </c>
      <c r="C93" t="s">
        <v>883</v>
      </c>
      <c r="D93" t="s">
        <v>884</v>
      </c>
    </row>
    <row r="94" spans="1:4">
      <c r="A94">
        <v>93</v>
      </c>
      <c r="B94" t="s">
        <v>874</v>
      </c>
      <c r="C94" t="s">
        <v>874</v>
      </c>
      <c r="D94" t="s">
        <v>875</v>
      </c>
    </row>
    <row r="95" spans="1:4">
      <c r="A95">
        <v>94</v>
      </c>
      <c r="B95" t="s">
        <v>874</v>
      </c>
      <c r="C95" t="s">
        <v>885</v>
      </c>
      <c r="D95" t="s">
        <v>886</v>
      </c>
    </row>
    <row r="96" spans="1:4">
      <c r="A96">
        <v>95</v>
      </c>
      <c r="B96" t="s">
        <v>874</v>
      </c>
      <c r="C96" t="s">
        <v>887</v>
      </c>
      <c r="D96" t="s">
        <v>888</v>
      </c>
    </row>
    <row r="97" spans="1:4">
      <c r="A97">
        <v>96</v>
      </c>
      <c r="B97" t="s">
        <v>874</v>
      </c>
      <c r="C97" t="s">
        <v>889</v>
      </c>
      <c r="D97" t="s">
        <v>890</v>
      </c>
    </row>
    <row r="98" spans="1:4">
      <c r="A98">
        <v>97</v>
      </c>
      <c r="B98" t="s">
        <v>874</v>
      </c>
      <c r="C98" t="s">
        <v>891</v>
      </c>
      <c r="D98" t="s">
        <v>892</v>
      </c>
    </row>
    <row r="99" spans="1:4">
      <c r="A99">
        <v>98</v>
      </c>
      <c r="B99" t="s">
        <v>874</v>
      </c>
      <c r="C99" t="s">
        <v>893</v>
      </c>
      <c r="D99" t="s">
        <v>894</v>
      </c>
    </row>
    <row r="100" spans="1:4">
      <c r="A100">
        <v>99</v>
      </c>
      <c r="B100" t="s">
        <v>874</v>
      </c>
      <c r="C100" t="s">
        <v>895</v>
      </c>
      <c r="D100" t="s">
        <v>896</v>
      </c>
    </row>
    <row r="101" spans="1:4">
      <c r="A101">
        <v>100</v>
      </c>
      <c r="B101" t="s">
        <v>874</v>
      </c>
      <c r="C101" t="s">
        <v>897</v>
      </c>
      <c r="D101" t="s">
        <v>898</v>
      </c>
    </row>
    <row r="102" spans="1:4">
      <c r="A102">
        <v>101</v>
      </c>
      <c r="B102" t="s">
        <v>874</v>
      </c>
      <c r="C102" t="s">
        <v>899</v>
      </c>
      <c r="D102" t="s">
        <v>900</v>
      </c>
    </row>
    <row r="103" spans="1:4">
      <c r="A103">
        <v>102</v>
      </c>
      <c r="B103" t="s">
        <v>874</v>
      </c>
      <c r="C103" t="s">
        <v>901</v>
      </c>
      <c r="D103" t="s">
        <v>902</v>
      </c>
    </row>
    <row r="104" spans="1:4">
      <c r="A104">
        <v>103</v>
      </c>
      <c r="B104" t="s">
        <v>874</v>
      </c>
      <c r="C104" t="s">
        <v>903</v>
      </c>
      <c r="D104" t="s">
        <v>904</v>
      </c>
    </row>
    <row r="105" spans="1:4">
      <c r="A105">
        <v>104</v>
      </c>
      <c r="B105" t="s">
        <v>874</v>
      </c>
      <c r="C105" t="s">
        <v>905</v>
      </c>
      <c r="D105" t="s">
        <v>906</v>
      </c>
    </row>
    <row r="106" spans="1:4">
      <c r="A106">
        <v>105</v>
      </c>
      <c r="B106" t="s">
        <v>907</v>
      </c>
      <c r="C106" t="s">
        <v>909</v>
      </c>
      <c r="D106" t="s">
        <v>910</v>
      </c>
    </row>
    <row r="107" spans="1:4">
      <c r="A107">
        <v>106</v>
      </c>
      <c r="B107" t="s">
        <v>907</v>
      </c>
      <c r="C107" t="s">
        <v>911</v>
      </c>
      <c r="D107" t="s">
        <v>912</v>
      </c>
    </row>
    <row r="108" spans="1:4">
      <c r="A108">
        <v>107</v>
      </c>
      <c r="B108" t="s">
        <v>907</v>
      </c>
      <c r="C108" t="s">
        <v>913</v>
      </c>
      <c r="D108" t="s">
        <v>914</v>
      </c>
    </row>
    <row r="109" spans="1:4">
      <c r="A109">
        <v>108</v>
      </c>
      <c r="B109" t="s">
        <v>907</v>
      </c>
      <c r="C109" t="s">
        <v>907</v>
      </c>
      <c r="D109" t="s">
        <v>908</v>
      </c>
    </row>
    <row r="110" spans="1:4">
      <c r="A110">
        <v>109</v>
      </c>
      <c r="B110" t="s">
        <v>907</v>
      </c>
      <c r="C110" t="s">
        <v>915</v>
      </c>
      <c r="D110" t="s">
        <v>916</v>
      </c>
    </row>
    <row r="111" spans="1:4">
      <c r="A111">
        <v>110</v>
      </c>
      <c r="B111" t="s">
        <v>907</v>
      </c>
      <c r="C111" t="s">
        <v>917</v>
      </c>
      <c r="D111" t="s">
        <v>918</v>
      </c>
    </row>
    <row r="112" spans="1:4">
      <c r="A112">
        <v>111</v>
      </c>
      <c r="B112" t="s">
        <v>907</v>
      </c>
      <c r="C112" t="s">
        <v>919</v>
      </c>
      <c r="D112" t="s">
        <v>920</v>
      </c>
    </row>
    <row r="113" spans="1:4">
      <c r="A113">
        <v>112</v>
      </c>
      <c r="B113" t="s">
        <v>907</v>
      </c>
      <c r="C113" t="s">
        <v>921</v>
      </c>
      <c r="D113" t="s">
        <v>922</v>
      </c>
    </row>
    <row r="114" spans="1:4">
      <c r="A114">
        <v>113</v>
      </c>
      <c r="B114" t="s">
        <v>907</v>
      </c>
      <c r="C114" t="s">
        <v>923</v>
      </c>
      <c r="D114" t="s">
        <v>924</v>
      </c>
    </row>
    <row r="115" spans="1:4">
      <c r="A115">
        <v>114</v>
      </c>
      <c r="B115" t="s">
        <v>907</v>
      </c>
      <c r="C115" t="s">
        <v>925</v>
      </c>
      <c r="D115" t="s">
        <v>926</v>
      </c>
    </row>
    <row r="116" spans="1:4">
      <c r="A116">
        <v>115</v>
      </c>
      <c r="B116" t="s">
        <v>907</v>
      </c>
      <c r="C116" t="s">
        <v>927</v>
      </c>
      <c r="D116" t="s">
        <v>928</v>
      </c>
    </row>
    <row r="117" spans="1:4">
      <c r="A117">
        <v>116</v>
      </c>
      <c r="B117" t="s">
        <v>929</v>
      </c>
      <c r="C117" t="s">
        <v>931</v>
      </c>
      <c r="D117" t="s">
        <v>932</v>
      </c>
    </row>
    <row r="118" spans="1:4">
      <c r="A118">
        <v>117</v>
      </c>
      <c r="B118" t="s">
        <v>929</v>
      </c>
      <c r="C118" t="s">
        <v>933</v>
      </c>
      <c r="D118" t="s">
        <v>934</v>
      </c>
    </row>
    <row r="119" spans="1:4">
      <c r="A119">
        <v>118</v>
      </c>
      <c r="B119" t="s">
        <v>929</v>
      </c>
      <c r="C119" t="s">
        <v>929</v>
      </c>
      <c r="D119" t="s">
        <v>930</v>
      </c>
    </row>
    <row r="120" spans="1:4">
      <c r="A120">
        <v>119</v>
      </c>
      <c r="B120" t="s">
        <v>929</v>
      </c>
      <c r="C120" t="s">
        <v>935</v>
      </c>
      <c r="D120" t="s">
        <v>936</v>
      </c>
    </row>
    <row r="121" spans="1:4">
      <c r="A121">
        <v>120</v>
      </c>
      <c r="B121" t="s">
        <v>929</v>
      </c>
      <c r="C121" t="s">
        <v>736</v>
      </c>
      <c r="D121" t="s">
        <v>937</v>
      </c>
    </row>
    <row r="122" spans="1:4">
      <c r="A122">
        <v>121</v>
      </c>
      <c r="B122" t="s">
        <v>929</v>
      </c>
      <c r="C122" t="s">
        <v>938</v>
      </c>
      <c r="D122" t="s">
        <v>939</v>
      </c>
    </row>
    <row r="123" spans="1:4">
      <c r="A123">
        <v>122</v>
      </c>
      <c r="B123" t="s">
        <v>929</v>
      </c>
      <c r="C123" t="s">
        <v>940</v>
      </c>
      <c r="D123" t="s">
        <v>941</v>
      </c>
    </row>
    <row r="124" spans="1:4">
      <c r="A124">
        <v>123</v>
      </c>
      <c r="B124" t="s">
        <v>929</v>
      </c>
      <c r="C124" t="s">
        <v>942</v>
      </c>
      <c r="D124" t="s">
        <v>943</v>
      </c>
    </row>
    <row r="125" spans="1:4">
      <c r="A125">
        <v>124</v>
      </c>
      <c r="B125" t="s">
        <v>929</v>
      </c>
      <c r="C125" t="s">
        <v>944</v>
      </c>
      <c r="D125" t="s">
        <v>945</v>
      </c>
    </row>
    <row r="126" spans="1:4">
      <c r="A126">
        <v>125</v>
      </c>
      <c r="B126" t="s">
        <v>929</v>
      </c>
      <c r="C126" t="s">
        <v>946</v>
      </c>
      <c r="D126" t="s">
        <v>947</v>
      </c>
    </row>
    <row r="127" spans="1:4">
      <c r="A127">
        <v>126</v>
      </c>
      <c r="B127" t="s">
        <v>929</v>
      </c>
      <c r="C127" t="s">
        <v>948</v>
      </c>
      <c r="D127" t="s">
        <v>949</v>
      </c>
    </row>
    <row r="128" spans="1:4">
      <c r="A128">
        <v>127</v>
      </c>
      <c r="B128" t="s">
        <v>950</v>
      </c>
      <c r="C128" t="s">
        <v>952</v>
      </c>
      <c r="D128" t="s">
        <v>953</v>
      </c>
    </row>
    <row r="129" spans="1:4">
      <c r="A129">
        <v>128</v>
      </c>
      <c r="B129" t="s">
        <v>950</v>
      </c>
      <c r="C129" t="s">
        <v>954</v>
      </c>
      <c r="D129" t="s">
        <v>955</v>
      </c>
    </row>
    <row r="130" spans="1:4">
      <c r="A130">
        <v>129</v>
      </c>
      <c r="B130" t="s">
        <v>950</v>
      </c>
      <c r="C130" t="s">
        <v>956</v>
      </c>
      <c r="D130" t="s">
        <v>957</v>
      </c>
    </row>
    <row r="131" spans="1:4">
      <c r="A131">
        <v>130</v>
      </c>
      <c r="B131" t="s">
        <v>950</v>
      </c>
      <c r="C131" t="s">
        <v>958</v>
      </c>
      <c r="D131" t="s">
        <v>959</v>
      </c>
    </row>
    <row r="132" spans="1:4">
      <c r="A132">
        <v>131</v>
      </c>
      <c r="B132" t="s">
        <v>950</v>
      </c>
      <c r="C132" t="s">
        <v>960</v>
      </c>
      <c r="D132" t="s">
        <v>961</v>
      </c>
    </row>
    <row r="133" spans="1:4">
      <c r="A133">
        <v>132</v>
      </c>
      <c r="B133" t="s">
        <v>950</v>
      </c>
      <c r="C133" t="s">
        <v>962</v>
      </c>
      <c r="D133" t="s">
        <v>963</v>
      </c>
    </row>
    <row r="134" spans="1:4">
      <c r="A134">
        <v>133</v>
      </c>
      <c r="B134" t="s">
        <v>950</v>
      </c>
      <c r="C134" t="s">
        <v>950</v>
      </c>
      <c r="D134" t="s">
        <v>951</v>
      </c>
    </row>
    <row r="135" spans="1:4">
      <c r="A135">
        <v>134</v>
      </c>
      <c r="B135" t="s">
        <v>950</v>
      </c>
      <c r="C135" t="s">
        <v>964</v>
      </c>
      <c r="D135" t="s">
        <v>965</v>
      </c>
    </row>
    <row r="136" spans="1:4">
      <c r="A136">
        <v>135</v>
      </c>
      <c r="B136" t="s">
        <v>950</v>
      </c>
      <c r="C136" t="s">
        <v>966</v>
      </c>
      <c r="D136" t="s">
        <v>967</v>
      </c>
    </row>
    <row r="137" spans="1:4">
      <c r="A137">
        <v>136</v>
      </c>
      <c r="B137" t="s">
        <v>950</v>
      </c>
      <c r="C137" t="s">
        <v>968</v>
      </c>
      <c r="D137" t="s">
        <v>969</v>
      </c>
    </row>
    <row r="138" spans="1:4">
      <c r="A138">
        <v>137</v>
      </c>
      <c r="B138" t="s">
        <v>950</v>
      </c>
      <c r="C138" t="s">
        <v>970</v>
      </c>
      <c r="D138" t="s">
        <v>971</v>
      </c>
    </row>
    <row r="139" spans="1:4">
      <c r="A139">
        <v>138</v>
      </c>
      <c r="B139" t="s">
        <v>950</v>
      </c>
      <c r="C139" t="s">
        <v>972</v>
      </c>
      <c r="D139" t="s">
        <v>973</v>
      </c>
    </row>
    <row r="140" spans="1:4">
      <c r="A140">
        <v>139</v>
      </c>
      <c r="B140" t="s">
        <v>950</v>
      </c>
      <c r="C140" t="s">
        <v>974</v>
      </c>
      <c r="D140" t="s">
        <v>975</v>
      </c>
    </row>
    <row r="141" spans="1:4">
      <c r="A141">
        <v>140</v>
      </c>
      <c r="B141" t="s">
        <v>950</v>
      </c>
      <c r="C141" t="s">
        <v>976</v>
      </c>
      <c r="D141" t="s">
        <v>977</v>
      </c>
    </row>
    <row r="142" spans="1:4">
      <c r="A142">
        <v>141</v>
      </c>
      <c r="B142" t="s">
        <v>950</v>
      </c>
      <c r="C142" t="s">
        <v>978</v>
      </c>
      <c r="D142" t="s">
        <v>979</v>
      </c>
    </row>
    <row r="143" spans="1:4">
      <c r="A143">
        <v>142</v>
      </c>
      <c r="B143" t="s">
        <v>950</v>
      </c>
      <c r="C143" t="s">
        <v>844</v>
      </c>
      <c r="D143" t="s">
        <v>980</v>
      </c>
    </row>
    <row r="144" spans="1:4">
      <c r="A144">
        <v>143</v>
      </c>
      <c r="B144" t="s">
        <v>950</v>
      </c>
      <c r="C144" t="s">
        <v>981</v>
      </c>
      <c r="D144" t="s">
        <v>982</v>
      </c>
    </row>
    <row r="145" spans="1:4">
      <c r="A145">
        <v>144</v>
      </c>
      <c r="B145" t="s">
        <v>950</v>
      </c>
      <c r="C145" t="s">
        <v>983</v>
      </c>
      <c r="D145" t="s">
        <v>984</v>
      </c>
    </row>
    <row r="146" spans="1:4">
      <c r="A146">
        <v>145</v>
      </c>
      <c r="B146" t="s">
        <v>985</v>
      </c>
      <c r="C146" t="s">
        <v>987</v>
      </c>
      <c r="D146" t="s">
        <v>988</v>
      </c>
    </row>
    <row r="147" spans="1:4">
      <c r="A147">
        <v>146</v>
      </c>
      <c r="B147" t="s">
        <v>985</v>
      </c>
      <c r="C147" t="s">
        <v>989</v>
      </c>
      <c r="D147" t="s">
        <v>990</v>
      </c>
    </row>
    <row r="148" spans="1:4">
      <c r="A148">
        <v>147</v>
      </c>
      <c r="B148" t="s">
        <v>985</v>
      </c>
      <c r="C148" t="s">
        <v>991</v>
      </c>
      <c r="D148" t="s">
        <v>992</v>
      </c>
    </row>
    <row r="149" spans="1:4">
      <c r="A149">
        <v>148</v>
      </c>
      <c r="B149" t="s">
        <v>985</v>
      </c>
      <c r="C149" t="s">
        <v>993</v>
      </c>
      <c r="D149" t="s">
        <v>994</v>
      </c>
    </row>
    <row r="150" spans="1:4">
      <c r="A150">
        <v>149</v>
      </c>
      <c r="B150" t="s">
        <v>985</v>
      </c>
      <c r="C150" t="s">
        <v>985</v>
      </c>
      <c r="D150" t="s">
        <v>986</v>
      </c>
    </row>
    <row r="151" spans="1:4">
      <c r="A151">
        <v>150</v>
      </c>
      <c r="B151" t="s">
        <v>985</v>
      </c>
      <c r="C151" t="s">
        <v>995</v>
      </c>
      <c r="D151" t="s">
        <v>996</v>
      </c>
    </row>
    <row r="152" spans="1:4">
      <c r="A152">
        <v>151</v>
      </c>
      <c r="B152" t="s">
        <v>985</v>
      </c>
      <c r="C152" t="s">
        <v>997</v>
      </c>
      <c r="D152" t="s">
        <v>998</v>
      </c>
    </row>
    <row r="153" spans="1:4">
      <c r="A153">
        <v>152</v>
      </c>
      <c r="B153" t="s">
        <v>985</v>
      </c>
      <c r="C153" t="s">
        <v>999</v>
      </c>
      <c r="D153" t="s">
        <v>1000</v>
      </c>
    </row>
    <row r="154" spans="1:4">
      <c r="A154">
        <v>153</v>
      </c>
      <c r="B154" t="s">
        <v>985</v>
      </c>
      <c r="C154" t="s">
        <v>1001</v>
      </c>
      <c r="D154" t="s">
        <v>1002</v>
      </c>
    </row>
    <row r="155" spans="1:4">
      <c r="A155">
        <v>154</v>
      </c>
      <c r="B155" t="s">
        <v>1003</v>
      </c>
      <c r="C155" t="s">
        <v>1005</v>
      </c>
      <c r="D155" t="s">
        <v>1006</v>
      </c>
    </row>
    <row r="156" spans="1:4">
      <c r="A156">
        <v>155</v>
      </c>
      <c r="B156" t="s">
        <v>1003</v>
      </c>
      <c r="C156" t="s">
        <v>1007</v>
      </c>
      <c r="D156" t="s">
        <v>1008</v>
      </c>
    </row>
    <row r="157" spans="1:4">
      <c r="A157">
        <v>156</v>
      </c>
      <c r="B157" t="s">
        <v>1003</v>
      </c>
      <c r="C157" t="s">
        <v>1009</v>
      </c>
      <c r="D157" t="s">
        <v>1010</v>
      </c>
    </row>
    <row r="158" spans="1:4">
      <c r="A158">
        <v>157</v>
      </c>
      <c r="B158" t="s">
        <v>1003</v>
      </c>
      <c r="C158" t="s">
        <v>1011</v>
      </c>
      <c r="D158" t="s">
        <v>1012</v>
      </c>
    </row>
    <row r="159" spans="1:4">
      <c r="A159">
        <v>158</v>
      </c>
      <c r="B159" t="s">
        <v>1003</v>
      </c>
      <c r="C159" t="s">
        <v>1013</v>
      </c>
      <c r="D159" t="s">
        <v>1014</v>
      </c>
    </row>
    <row r="160" spans="1:4">
      <c r="A160">
        <v>159</v>
      </c>
      <c r="B160" t="s">
        <v>1003</v>
      </c>
      <c r="C160" t="s">
        <v>1015</v>
      </c>
      <c r="D160" t="s">
        <v>1016</v>
      </c>
    </row>
    <row r="161" spans="1:4">
      <c r="A161">
        <v>160</v>
      </c>
      <c r="B161" t="s">
        <v>1003</v>
      </c>
      <c r="C161" t="s">
        <v>1003</v>
      </c>
      <c r="D161" t="s">
        <v>1004</v>
      </c>
    </row>
    <row r="162" spans="1:4">
      <c r="A162">
        <v>161</v>
      </c>
      <c r="B162" t="s">
        <v>1003</v>
      </c>
      <c r="C162" t="s">
        <v>1017</v>
      </c>
      <c r="D162" t="s">
        <v>1018</v>
      </c>
    </row>
    <row r="163" spans="1:4">
      <c r="A163">
        <v>162</v>
      </c>
      <c r="B163" t="s">
        <v>1003</v>
      </c>
      <c r="C163" t="s">
        <v>1019</v>
      </c>
      <c r="D163" t="s">
        <v>1020</v>
      </c>
    </row>
    <row r="164" spans="1:4">
      <c r="A164">
        <v>163</v>
      </c>
      <c r="B164" t="s">
        <v>1021</v>
      </c>
      <c r="C164" t="s">
        <v>1023</v>
      </c>
      <c r="D164" t="s">
        <v>1024</v>
      </c>
    </row>
    <row r="165" spans="1:4">
      <c r="A165">
        <v>164</v>
      </c>
      <c r="B165" t="s">
        <v>1021</v>
      </c>
      <c r="C165" t="s">
        <v>1025</v>
      </c>
      <c r="D165" t="s">
        <v>1026</v>
      </c>
    </row>
    <row r="166" spans="1:4">
      <c r="A166">
        <v>165</v>
      </c>
      <c r="B166" t="s">
        <v>1021</v>
      </c>
      <c r="C166" t="s">
        <v>1021</v>
      </c>
      <c r="D166" t="s">
        <v>1022</v>
      </c>
    </row>
    <row r="167" spans="1:4">
      <c r="A167">
        <v>166</v>
      </c>
      <c r="B167" t="s">
        <v>1021</v>
      </c>
      <c r="C167" t="s">
        <v>1027</v>
      </c>
      <c r="D167" t="s">
        <v>1028</v>
      </c>
    </row>
    <row r="168" spans="1:4">
      <c r="A168">
        <v>167</v>
      </c>
      <c r="B168" t="s">
        <v>1021</v>
      </c>
      <c r="C168" t="s">
        <v>1029</v>
      </c>
      <c r="D168" t="s">
        <v>1030</v>
      </c>
    </row>
    <row r="169" spans="1:4">
      <c r="A169">
        <v>168</v>
      </c>
      <c r="B169" t="s">
        <v>1021</v>
      </c>
      <c r="C169" t="s">
        <v>1031</v>
      </c>
      <c r="D169" t="s">
        <v>1032</v>
      </c>
    </row>
    <row r="170" spans="1:4">
      <c r="A170">
        <v>169</v>
      </c>
      <c r="B170" t="s">
        <v>1021</v>
      </c>
      <c r="C170" t="s">
        <v>1033</v>
      </c>
      <c r="D170" t="s">
        <v>1034</v>
      </c>
    </row>
    <row r="171" spans="1:4">
      <c r="A171">
        <v>170</v>
      </c>
      <c r="B171" t="s">
        <v>1021</v>
      </c>
      <c r="C171" t="s">
        <v>1035</v>
      </c>
      <c r="D171" t="s">
        <v>1036</v>
      </c>
    </row>
    <row r="172" spans="1:4">
      <c r="A172">
        <v>171</v>
      </c>
      <c r="B172" t="s">
        <v>1037</v>
      </c>
      <c r="C172" t="s">
        <v>1039</v>
      </c>
      <c r="D172" t="s">
        <v>1040</v>
      </c>
    </row>
    <row r="173" spans="1:4">
      <c r="A173">
        <v>172</v>
      </c>
      <c r="B173" t="s">
        <v>1037</v>
      </c>
      <c r="C173" t="s">
        <v>1041</v>
      </c>
      <c r="D173" t="s">
        <v>1042</v>
      </c>
    </row>
    <row r="174" spans="1:4">
      <c r="A174">
        <v>173</v>
      </c>
      <c r="B174" t="s">
        <v>1037</v>
      </c>
      <c r="C174" t="s">
        <v>1043</v>
      </c>
      <c r="D174" t="s">
        <v>1044</v>
      </c>
    </row>
    <row r="175" spans="1:4">
      <c r="A175">
        <v>174</v>
      </c>
      <c r="B175" t="s">
        <v>1037</v>
      </c>
      <c r="C175" t="s">
        <v>1045</v>
      </c>
      <c r="D175" t="s">
        <v>1046</v>
      </c>
    </row>
    <row r="176" spans="1:4">
      <c r="A176">
        <v>175</v>
      </c>
      <c r="B176" t="s">
        <v>1037</v>
      </c>
      <c r="C176" t="s">
        <v>1047</v>
      </c>
      <c r="D176" t="s">
        <v>1048</v>
      </c>
    </row>
    <row r="177" spans="1:4">
      <c r="A177">
        <v>176</v>
      </c>
      <c r="B177" t="s">
        <v>1037</v>
      </c>
      <c r="C177" t="s">
        <v>1694</v>
      </c>
      <c r="D177" t="s">
        <v>1695</v>
      </c>
    </row>
    <row r="178" spans="1:4">
      <c r="A178">
        <v>177</v>
      </c>
      <c r="B178" t="s">
        <v>1037</v>
      </c>
      <c r="C178" t="s">
        <v>1037</v>
      </c>
      <c r="D178" t="s">
        <v>1038</v>
      </c>
    </row>
    <row r="179" spans="1:4">
      <c r="A179">
        <v>178</v>
      </c>
      <c r="B179" t="s">
        <v>1037</v>
      </c>
      <c r="C179" t="s">
        <v>1049</v>
      </c>
      <c r="D179" t="s">
        <v>1050</v>
      </c>
    </row>
    <row r="180" spans="1:4">
      <c r="A180">
        <v>179</v>
      </c>
      <c r="B180" t="s">
        <v>1037</v>
      </c>
      <c r="C180" t="s">
        <v>1051</v>
      </c>
      <c r="D180" t="s">
        <v>1052</v>
      </c>
    </row>
    <row r="181" spans="1:4">
      <c r="A181">
        <v>180</v>
      </c>
      <c r="B181" t="s">
        <v>1037</v>
      </c>
      <c r="C181" t="s">
        <v>1053</v>
      </c>
      <c r="D181" t="s">
        <v>1054</v>
      </c>
    </row>
    <row r="182" spans="1:4">
      <c r="A182">
        <v>181</v>
      </c>
      <c r="B182" t="s">
        <v>1037</v>
      </c>
      <c r="C182" t="s">
        <v>1055</v>
      </c>
      <c r="D182" t="s">
        <v>1056</v>
      </c>
    </row>
    <row r="183" spans="1:4">
      <c r="A183">
        <v>182</v>
      </c>
      <c r="B183" t="s">
        <v>1037</v>
      </c>
      <c r="C183" t="s">
        <v>1057</v>
      </c>
      <c r="D183" t="s">
        <v>1058</v>
      </c>
    </row>
    <row r="184" spans="1:4">
      <c r="A184">
        <v>183</v>
      </c>
      <c r="B184" t="s">
        <v>1059</v>
      </c>
      <c r="C184" t="s">
        <v>1061</v>
      </c>
      <c r="D184" t="s">
        <v>1062</v>
      </c>
    </row>
    <row r="185" spans="1:4">
      <c r="A185">
        <v>184</v>
      </c>
      <c r="B185" t="s">
        <v>1059</v>
      </c>
      <c r="C185" t="s">
        <v>1063</v>
      </c>
      <c r="D185" t="s">
        <v>1064</v>
      </c>
    </row>
    <row r="186" spans="1:4">
      <c r="A186">
        <v>185</v>
      </c>
      <c r="B186" t="s">
        <v>1059</v>
      </c>
      <c r="C186" t="s">
        <v>1065</v>
      </c>
      <c r="D186" t="s">
        <v>1066</v>
      </c>
    </row>
    <row r="187" spans="1:4">
      <c r="A187">
        <v>186</v>
      </c>
      <c r="B187" t="s">
        <v>1059</v>
      </c>
      <c r="C187" t="s">
        <v>1067</v>
      </c>
      <c r="D187" t="s">
        <v>1068</v>
      </c>
    </row>
    <row r="188" spans="1:4">
      <c r="A188">
        <v>187</v>
      </c>
      <c r="B188" t="s">
        <v>1059</v>
      </c>
      <c r="C188" t="s">
        <v>1069</v>
      </c>
      <c r="D188" t="s">
        <v>1070</v>
      </c>
    </row>
    <row r="189" spans="1:4">
      <c r="A189">
        <v>188</v>
      </c>
      <c r="B189" t="s">
        <v>1059</v>
      </c>
      <c r="C189" t="s">
        <v>1071</v>
      </c>
      <c r="D189" t="s">
        <v>1072</v>
      </c>
    </row>
    <row r="190" spans="1:4">
      <c r="A190">
        <v>189</v>
      </c>
      <c r="B190" t="s">
        <v>1059</v>
      </c>
      <c r="C190" t="s">
        <v>1073</v>
      </c>
      <c r="D190" t="s">
        <v>1074</v>
      </c>
    </row>
    <row r="191" spans="1:4">
      <c r="A191">
        <v>190</v>
      </c>
      <c r="B191" t="s">
        <v>1059</v>
      </c>
      <c r="C191" t="s">
        <v>1075</v>
      </c>
      <c r="D191" t="s">
        <v>1076</v>
      </c>
    </row>
    <row r="192" spans="1:4">
      <c r="A192">
        <v>191</v>
      </c>
      <c r="B192" t="s">
        <v>1059</v>
      </c>
      <c r="C192" t="s">
        <v>1059</v>
      </c>
      <c r="D192" t="s">
        <v>1060</v>
      </c>
    </row>
    <row r="193" spans="1:4">
      <c r="A193">
        <v>192</v>
      </c>
      <c r="B193" t="s">
        <v>1059</v>
      </c>
      <c r="C193" t="s">
        <v>1077</v>
      </c>
      <c r="D193" t="s">
        <v>1078</v>
      </c>
    </row>
    <row r="194" spans="1:4">
      <c r="A194">
        <v>193</v>
      </c>
      <c r="B194" t="s">
        <v>1059</v>
      </c>
      <c r="C194" t="s">
        <v>1079</v>
      </c>
      <c r="D194" t="s">
        <v>1080</v>
      </c>
    </row>
    <row r="195" spans="1:4">
      <c r="A195">
        <v>194</v>
      </c>
      <c r="B195" t="s">
        <v>1059</v>
      </c>
      <c r="C195" t="s">
        <v>1081</v>
      </c>
      <c r="D195" t="s">
        <v>1082</v>
      </c>
    </row>
    <row r="196" spans="1:4">
      <c r="A196">
        <v>195</v>
      </c>
      <c r="B196" t="s">
        <v>1059</v>
      </c>
      <c r="C196" t="s">
        <v>1083</v>
      </c>
      <c r="D196" t="s">
        <v>1084</v>
      </c>
    </row>
    <row r="197" spans="1:4">
      <c r="A197">
        <v>196</v>
      </c>
      <c r="B197" t="s">
        <v>1059</v>
      </c>
      <c r="C197" t="s">
        <v>1085</v>
      </c>
      <c r="D197" t="s">
        <v>1086</v>
      </c>
    </row>
    <row r="198" spans="1:4">
      <c r="A198">
        <v>197</v>
      </c>
      <c r="B198" t="s">
        <v>1087</v>
      </c>
      <c r="C198" t="s">
        <v>1089</v>
      </c>
      <c r="D198" t="s">
        <v>1090</v>
      </c>
    </row>
    <row r="199" spans="1:4">
      <c r="A199">
        <v>198</v>
      </c>
      <c r="B199" t="s">
        <v>1087</v>
      </c>
      <c r="C199" t="s">
        <v>1091</v>
      </c>
      <c r="D199" t="s">
        <v>1092</v>
      </c>
    </row>
    <row r="200" spans="1:4">
      <c r="A200">
        <v>199</v>
      </c>
      <c r="B200" t="s">
        <v>1087</v>
      </c>
      <c r="C200" t="s">
        <v>1093</v>
      </c>
      <c r="D200" t="s">
        <v>1094</v>
      </c>
    </row>
    <row r="201" spans="1:4">
      <c r="A201">
        <v>200</v>
      </c>
      <c r="B201" t="s">
        <v>1087</v>
      </c>
      <c r="C201" t="s">
        <v>1095</v>
      </c>
      <c r="D201" t="s">
        <v>1096</v>
      </c>
    </row>
    <row r="202" spans="1:4">
      <c r="A202">
        <v>201</v>
      </c>
      <c r="B202" t="s">
        <v>1087</v>
      </c>
      <c r="C202" t="s">
        <v>1097</v>
      </c>
      <c r="D202" t="s">
        <v>1098</v>
      </c>
    </row>
    <row r="203" spans="1:4">
      <c r="A203">
        <v>202</v>
      </c>
      <c r="B203" t="s">
        <v>1087</v>
      </c>
      <c r="C203" t="s">
        <v>788</v>
      </c>
      <c r="D203" t="s">
        <v>1099</v>
      </c>
    </row>
    <row r="204" spans="1:4">
      <c r="A204">
        <v>203</v>
      </c>
      <c r="B204" t="s">
        <v>1087</v>
      </c>
      <c r="C204" t="s">
        <v>1087</v>
      </c>
      <c r="D204" t="s">
        <v>1088</v>
      </c>
    </row>
    <row r="205" spans="1:4">
      <c r="A205">
        <v>204</v>
      </c>
      <c r="B205" t="s">
        <v>1087</v>
      </c>
      <c r="C205" t="s">
        <v>1100</v>
      </c>
      <c r="D205" t="s">
        <v>1101</v>
      </c>
    </row>
    <row r="206" spans="1:4">
      <c r="A206">
        <v>205</v>
      </c>
      <c r="B206" t="s">
        <v>1087</v>
      </c>
      <c r="C206" t="s">
        <v>1102</v>
      </c>
      <c r="D206" t="s">
        <v>1103</v>
      </c>
    </row>
    <row r="207" spans="1:4">
      <c r="A207">
        <v>206</v>
      </c>
      <c r="B207" t="s">
        <v>1087</v>
      </c>
      <c r="C207" t="s">
        <v>1104</v>
      </c>
      <c r="D207" t="s">
        <v>1105</v>
      </c>
    </row>
    <row r="208" spans="1:4">
      <c r="A208">
        <v>207</v>
      </c>
      <c r="B208" t="s">
        <v>1087</v>
      </c>
      <c r="C208" t="s">
        <v>1106</v>
      </c>
      <c r="D208" t="s">
        <v>1107</v>
      </c>
    </row>
    <row r="209" spans="1:4">
      <c r="A209">
        <v>208</v>
      </c>
      <c r="B209" t="s">
        <v>1087</v>
      </c>
      <c r="C209" t="s">
        <v>1108</v>
      </c>
      <c r="D209" t="s">
        <v>1109</v>
      </c>
    </row>
    <row r="210" spans="1:4">
      <c r="A210">
        <v>209</v>
      </c>
      <c r="B210" t="s">
        <v>1110</v>
      </c>
      <c r="C210" t="s">
        <v>1112</v>
      </c>
      <c r="D210" t="s">
        <v>1113</v>
      </c>
    </row>
    <row r="211" spans="1:4">
      <c r="A211">
        <v>210</v>
      </c>
      <c r="B211" t="s">
        <v>1110</v>
      </c>
      <c r="C211" t="s">
        <v>1114</v>
      </c>
      <c r="D211" t="s">
        <v>1115</v>
      </c>
    </row>
    <row r="212" spans="1:4">
      <c r="A212">
        <v>211</v>
      </c>
      <c r="B212" t="s">
        <v>1110</v>
      </c>
      <c r="C212" t="s">
        <v>1116</v>
      </c>
      <c r="D212" t="s">
        <v>1117</v>
      </c>
    </row>
    <row r="213" spans="1:4">
      <c r="A213">
        <v>212</v>
      </c>
      <c r="B213" t="s">
        <v>1110</v>
      </c>
      <c r="C213" t="s">
        <v>1118</v>
      </c>
      <c r="D213" t="s">
        <v>1119</v>
      </c>
    </row>
    <row r="214" spans="1:4">
      <c r="A214">
        <v>213</v>
      </c>
      <c r="B214" t="s">
        <v>1110</v>
      </c>
      <c r="C214" t="s">
        <v>1120</v>
      </c>
      <c r="D214" t="s">
        <v>1121</v>
      </c>
    </row>
    <row r="215" spans="1:4">
      <c r="A215">
        <v>214</v>
      </c>
      <c r="B215" t="s">
        <v>1110</v>
      </c>
      <c r="C215" t="s">
        <v>1122</v>
      </c>
      <c r="D215" t="s">
        <v>1123</v>
      </c>
    </row>
    <row r="216" spans="1:4">
      <c r="A216">
        <v>215</v>
      </c>
      <c r="B216" t="s">
        <v>1110</v>
      </c>
      <c r="C216" t="s">
        <v>1124</v>
      </c>
      <c r="D216" t="s">
        <v>1125</v>
      </c>
    </row>
    <row r="217" spans="1:4">
      <c r="A217">
        <v>216</v>
      </c>
      <c r="B217" t="s">
        <v>1110</v>
      </c>
      <c r="C217" t="s">
        <v>1110</v>
      </c>
      <c r="D217" t="s">
        <v>1111</v>
      </c>
    </row>
    <row r="218" spans="1:4">
      <c r="A218">
        <v>217</v>
      </c>
      <c r="B218" t="s">
        <v>1110</v>
      </c>
      <c r="C218" t="s">
        <v>1126</v>
      </c>
      <c r="D218" t="s">
        <v>1127</v>
      </c>
    </row>
    <row r="219" spans="1:4">
      <c r="A219">
        <v>218</v>
      </c>
      <c r="B219" t="s">
        <v>1128</v>
      </c>
      <c r="C219" t="s">
        <v>1130</v>
      </c>
      <c r="D219" t="s">
        <v>1131</v>
      </c>
    </row>
    <row r="220" spans="1:4">
      <c r="A220">
        <v>219</v>
      </c>
      <c r="B220" t="s">
        <v>1128</v>
      </c>
      <c r="C220" t="s">
        <v>885</v>
      </c>
      <c r="D220" t="s">
        <v>1132</v>
      </c>
    </row>
    <row r="221" spans="1:4">
      <c r="A221">
        <v>220</v>
      </c>
      <c r="B221" t="s">
        <v>1128</v>
      </c>
      <c r="C221" t="s">
        <v>1133</v>
      </c>
      <c r="D221" t="s">
        <v>1134</v>
      </c>
    </row>
    <row r="222" spans="1:4">
      <c r="A222">
        <v>221</v>
      </c>
      <c r="B222" t="s">
        <v>1128</v>
      </c>
      <c r="C222" t="s">
        <v>1128</v>
      </c>
      <c r="D222" t="s">
        <v>1129</v>
      </c>
    </row>
    <row r="223" spans="1:4">
      <c r="A223">
        <v>222</v>
      </c>
      <c r="B223" t="s">
        <v>1128</v>
      </c>
      <c r="C223" t="s">
        <v>1135</v>
      </c>
      <c r="D223" t="s">
        <v>1136</v>
      </c>
    </row>
    <row r="224" spans="1:4">
      <c r="A224">
        <v>223</v>
      </c>
      <c r="B224" t="s">
        <v>1128</v>
      </c>
      <c r="C224" t="s">
        <v>1137</v>
      </c>
      <c r="D224" t="s">
        <v>1138</v>
      </c>
    </row>
    <row r="225" spans="1:4">
      <c r="A225">
        <v>224</v>
      </c>
      <c r="B225" t="s">
        <v>1128</v>
      </c>
      <c r="C225" t="s">
        <v>1139</v>
      </c>
      <c r="D225" t="s">
        <v>1140</v>
      </c>
    </row>
    <row r="226" spans="1:4">
      <c r="A226">
        <v>225</v>
      </c>
      <c r="B226" t="s">
        <v>1128</v>
      </c>
      <c r="C226" t="s">
        <v>1141</v>
      </c>
      <c r="D226" t="s">
        <v>1142</v>
      </c>
    </row>
    <row r="227" spans="1:4">
      <c r="A227">
        <v>226</v>
      </c>
      <c r="B227" t="s">
        <v>1128</v>
      </c>
      <c r="C227" t="s">
        <v>1143</v>
      </c>
      <c r="D227" t="s">
        <v>1144</v>
      </c>
    </row>
    <row r="228" spans="1:4">
      <c r="A228">
        <v>227</v>
      </c>
      <c r="B228" t="s">
        <v>1128</v>
      </c>
      <c r="C228" t="s">
        <v>1145</v>
      </c>
      <c r="D228" t="s">
        <v>1146</v>
      </c>
    </row>
    <row r="229" spans="1:4">
      <c r="A229">
        <v>228</v>
      </c>
      <c r="B229" t="s">
        <v>1128</v>
      </c>
      <c r="C229" t="s">
        <v>1147</v>
      </c>
      <c r="D229" t="s">
        <v>1148</v>
      </c>
    </row>
    <row r="230" spans="1:4">
      <c r="A230">
        <v>229</v>
      </c>
      <c r="B230" t="s">
        <v>1149</v>
      </c>
      <c r="C230" t="s">
        <v>1151</v>
      </c>
      <c r="D230" t="s">
        <v>1152</v>
      </c>
    </row>
    <row r="231" spans="1:4">
      <c r="A231">
        <v>230</v>
      </c>
      <c r="B231" t="s">
        <v>1149</v>
      </c>
      <c r="C231" t="s">
        <v>1153</v>
      </c>
      <c r="D231" t="s">
        <v>1154</v>
      </c>
    </row>
    <row r="232" spans="1:4">
      <c r="A232">
        <v>231</v>
      </c>
      <c r="B232" t="s">
        <v>1149</v>
      </c>
      <c r="C232" t="s">
        <v>1155</v>
      </c>
      <c r="D232" t="s">
        <v>1156</v>
      </c>
    </row>
    <row r="233" spans="1:4">
      <c r="A233">
        <v>232</v>
      </c>
      <c r="B233" t="s">
        <v>1149</v>
      </c>
      <c r="C233" t="s">
        <v>1157</v>
      </c>
      <c r="D233" t="s">
        <v>1158</v>
      </c>
    </row>
    <row r="234" spans="1:4">
      <c r="A234">
        <v>233</v>
      </c>
      <c r="B234" t="s">
        <v>1149</v>
      </c>
      <c r="C234" t="s">
        <v>1159</v>
      </c>
      <c r="D234" t="s">
        <v>1160</v>
      </c>
    </row>
    <row r="235" spans="1:4">
      <c r="A235">
        <v>234</v>
      </c>
      <c r="B235" t="s">
        <v>1149</v>
      </c>
      <c r="C235" t="s">
        <v>1161</v>
      </c>
      <c r="D235" t="s">
        <v>1162</v>
      </c>
    </row>
    <row r="236" spans="1:4">
      <c r="A236">
        <v>235</v>
      </c>
      <c r="B236" t="s">
        <v>1149</v>
      </c>
      <c r="C236" t="s">
        <v>838</v>
      </c>
      <c r="D236" t="s">
        <v>1163</v>
      </c>
    </row>
    <row r="237" spans="1:4">
      <c r="A237">
        <v>236</v>
      </c>
      <c r="B237" t="s">
        <v>1149</v>
      </c>
      <c r="C237" t="s">
        <v>1164</v>
      </c>
      <c r="D237" t="s">
        <v>1165</v>
      </c>
    </row>
    <row r="238" spans="1:4">
      <c r="A238">
        <v>237</v>
      </c>
      <c r="B238" t="s">
        <v>1149</v>
      </c>
      <c r="C238" t="s">
        <v>1166</v>
      </c>
      <c r="D238" t="s">
        <v>1167</v>
      </c>
    </row>
    <row r="239" spans="1:4">
      <c r="A239">
        <v>238</v>
      </c>
      <c r="B239" t="s">
        <v>1149</v>
      </c>
      <c r="C239" t="s">
        <v>1168</v>
      </c>
      <c r="D239" t="s">
        <v>1169</v>
      </c>
    </row>
    <row r="240" spans="1:4">
      <c r="A240">
        <v>239</v>
      </c>
      <c r="B240" t="s">
        <v>1149</v>
      </c>
      <c r="C240" t="s">
        <v>1170</v>
      </c>
      <c r="D240" t="s">
        <v>1171</v>
      </c>
    </row>
    <row r="241" spans="1:4">
      <c r="A241">
        <v>240</v>
      </c>
      <c r="B241" t="s">
        <v>1149</v>
      </c>
      <c r="C241" t="s">
        <v>1172</v>
      </c>
      <c r="D241" t="s">
        <v>1173</v>
      </c>
    </row>
    <row r="242" spans="1:4">
      <c r="A242">
        <v>241</v>
      </c>
      <c r="B242" t="s">
        <v>1149</v>
      </c>
      <c r="C242" t="s">
        <v>1149</v>
      </c>
      <c r="D242" t="s">
        <v>1150</v>
      </c>
    </row>
    <row r="243" spans="1:4">
      <c r="A243">
        <v>242</v>
      </c>
      <c r="B243" t="s">
        <v>1149</v>
      </c>
      <c r="C243" t="s">
        <v>846</v>
      </c>
      <c r="D243" t="s">
        <v>1174</v>
      </c>
    </row>
    <row r="244" spans="1:4">
      <c r="A244">
        <v>243</v>
      </c>
      <c r="B244" t="s">
        <v>1149</v>
      </c>
      <c r="C244" t="s">
        <v>1175</v>
      </c>
      <c r="D244" t="s">
        <v>1176</v>
      </c>
    </row>
    <row r="245" spans="1:4">
      <c r="A245">
        <v>244</v>
      </c>
      <c r="B245" t="s">
        <v>1149</v>
      </c>
      <c r="C245" t="s">
        <v>1177</v>
      </c>
      <c r="D245" t="s">
        <v>1178</v>
      </c>
    </row>
    <row r="246" spans="1:4">
      <c r="A246">
        <v>245</v>
      </c>
      <c r="B246" t="s">
        <v>1179</v>
      </c>
      <c r="C246" t="s">
        <v>1181</v>
      </c>
      <c r="D246" t="s">
        <v>1182</v>
      </c>
    </row>
    <row r="247" spans="1:4">
      <c r="A247">
        <v>246</v>
      </c>
      <c r="B247" t="s">
        <v>1179</v>
      </c>
      <c r="C247" t="s">
        <v>1183</v>
      </c>
      <c r="D247" t="s">
        <v>1184</v>
      </c>
    </row>
    <row r="248" spans="1:4">
      <c r="A248">
        <v>247</v>
      </c>
      <c r="B248" t="s">
        <v>1179</v>
      </c>
      <c r="C248" t="s">
        <v>1185</v>
      </c>
      <c r="D248" t="s">
        <v>1186</v>
      </c>
    </row>
    <row r="249" spans="1:4">
      <c r="A249">
        <v>248</v>
      </c>
      <c r="B249" t="s">
        <v>1179</v>
      </c>
      <c r="C249" t="s">
        <v>887</v>
      </c>
      <c r="D249" t="s">
        <v>1187</v>
      </c>
    </row>
    <row r="250" spans="1:4">
      <c r="A250">
        <v>249</v>
      </c>
      <c r="B250" t="s">
        <v>1179</v>
      </c>
      <c r="C250" t="s">
        <v>1188</v>
      </c>
      <c r="D250" t="s">
        <v>1189</v>
      </c>
    </row>
    <row r="251" spans="1:4">
      <c r="A251">
        <v>250</v>
      </c>
      <c r="B251" t="s">
        <v>1179</v>
      </c>
      <c r="C251" t="s">
        <v>893</v>
      </c>
      <c r="D251" t="s">
        <v>1190</v>
      </c>
    </row>
    <row r="252" spans="1:4">
      <c r="A252">
        <v>251</v>
      </c>
      <c r="B252" t="s">
        <v>1179</v>
      </c>
      <c r="C252" t="s">
        <v>1191</v>
      </c>
      <c r="D252" t="s">
        <v>1192</v>
      </c>
    </row>
    <row r="253" spans="1:4">
      <c r="A253">
        <v>252</v>
      </c>
      <c r="B253" t="s">
        <v>1179</v>
      </c>
      <c r="C253" t="s">
        <v>1193</v>
      </c>
      <c r="D253" t="s">
        <v>1194</v>
      </c>
    </row>
    <row r="254" spans="1:4">
      <c r="A254">
        <v>253</v>
      </c>
      <c r="B254" t="s">
        <v>1179</v>
      </c>
      <c r="C254" t="s">
        <v>1195</v>
      </c>
      <c r="D254" t="s">
        <v>1196</v>
      </c>
    </row>
    <row r="255" spans="1:4">
      <c r="A255">
        <v>254</v>
      </c>
      <c r="B255" t="s">
        <v>1179</v>
      </c>
      <c r="C255" t="s">
        <v>1179</v>
      </c>
      <c r="D255" t="s">
        <v>1180</v>
      </c>
    </row>
    <row r="256" spans="1:4">
      <c r="A256">
        <v>255</v>
      </c>
      <c r="B256" t="s">
        <v>1179</v>
      </c>
      <c r="C256" t="s">
        <v>1197</v>
      </c>
      <c r="D256" t="s">
        <v>1198</v>
      </c>
    </row>
    <row r="257" spans="1:4">
      <c r="A257">
        <v>256</v>
      </c>
      <c r="B257" t="s">
        <v>1179</v>
      </c>
      <c r="C257" t="s">
        <v>1199</v>
      </c>
      <c r="D257" t="s">
        <v>1200</v>
      </c>
    </row>
    <row r="258" spans="1:4">
      <c r="A258">
        <v>257</v>
      </c>
      <c r="B258" t="s">
        <v>1201</v>
      </c>
      <c r="C258" t="s">
        <v>1203</v>
      </c>
      <c r="D258" t="s">
        <v>1204</v>
      </c>
    </row>
    <row r="259" spans="1:4">
      <c r="A259">
        <v>258</v>
      </c>
      <c r="B259" t="s">
        <v>1201</v>
      </c>
      <c r="C259" t="s">
        <v>1205</v>
      </c>
      <c r="D259" t="s">
        <v>1206</v>
      </c>
    </row>
    <row r="260" spans="1:4">
      <c r="A260">
        <v>259</v>
      </c>
      <c r="B260" t="s">
        <v>1201</v>
      </c>
      <c r="C260" t="s">
        <v>1155</v>
      </c>
      <c r="D260" t="s">
        <v>1207</v>
      </c>
    </row>
    <row r="261" spans="1:4">
      <c r="A261">
        <v>260</v>
      </c>
      <c r="B261" t="s">
        <v>1201</v>
      </c>
      <c r="C261" t="s">
        <v>1201</v>
      </c>
      <c r="D261" t="s">
        <v>1202</v>
      </c>
    </row>
    <row r="262" spans="1:4">
      <c r="A262">
        <v>261</v>
      </c>
      <c r="B262" t="s">
        <v>1201</v>
      </c>
      <c r="C262" t="s">
        <v>1208</v>
      </c>
      <c r="D262" t="s">
        <v>1209</v>
      </c>
    </row>
    <row r="263" spans="1:4">
      <c r="A263">
        <v>262</v>
      </c>
      <c r="B263" t="s">
        <v>1201</v>
      </c>
      <c r="C263" t="s">
        <v>1210</v>
      </c>
      <c r="D263" t="s">
        <v>1211</v>
      </c>
    </row>
    <row r="264" spans="1:4">
      <c r="A264">
        <v>263</v>
      </c>
      <c r="B264" t="s">
        <v>1201</v>
      </c>
      <c r="C264" t="s">
        <v>981</v>
      </c>
      <c r="D264" t="s">
        <v>1212</v>
      </c>
    </row>
    <row r="265" spans="1:4">
      <c r="A265">
        <v>264</v>
      </c>
      <c r="B265" t="s">
        <v>1201</v>
      </c>
      <c r="C265" t="s">
        <v>1213</v>
      </c>
      <c r="D265" t="s">
        <v>1214</v>
      </c>
    </row>
    <row r="266" spans="1:4">
      <c r="A266">
        <v>265</v>
      </c>
      <c r="B266" t="s">
        <v>1215</v>
      </c>
      <c r="C266" t="s">
        <v>1217</v>
      </c>
      <c r="D266" t="s">
        <v>1218</v>
      </c>
    </row>
    <row r="267" spans="1:4">
      <c r="A267">
        <v>266</v>
      </c>
      <c r="B267" t="s">
        <v>1215</v>
      </c>
      <c r="C267" t="s">
        <v>1219</v>
      </c>
      <c r="D267" t="s">
        <v>1220</v>
      </c>
    </row>
    <row r="268" spans="1:4">
      <c r="A268">
        <v>267</v>
      </c>
      <c r="B268" t="s">
        <v>1215</v>
      </c>
      <c r="C268" t="s">
        <v>1221</v>
      </c>
      <c r="D268" t="s">
        <v>1222</v>
      </c>
    </row>
    <row r="269" spans="1:4">
      <c r="A269">
        <v>268</v>
      </c>
      <c r="B269" t="s">
        <v>1215</v>
      </c>
      <c r="C269" t="s">
        <v>1223</v>
      </c>
      <c r="D269" t="s">
        <v>1224</v>
      </c>
    </row>
    <row r="270" spans="1:4">
      <c r="A270">
        <v>269</v>
      </c>
      <c r="B270" t="s">
        <v>1215</v>
      </c>
      <c r="C270" t="s">
        <v>1225</v>
      </c>
      <c r="D270" t="s">
        <v>1226</v>
      </c>
    </row>
    <row r="271" spans="1:4">
      <c r="A271">
        <v>270</v>
      </c>
      <c r="B271" t="s">
        <v>1215</v>
      </c>
      <c r="C271" t="s">
        <v>1227</v>
      </c>
      <c r="D271" t="s">
        <v>1228</v>
      </c>
    </row>
    <row r="272" spans="1:4">
      <c r="A272">
        <v>271</v>
      </c>
      <c r="B272" t="s">
        <v>1215</v>
      </c>
      <c r="C272" t="s">
        <v>1229</v>
      </c>
      <c r="D272" t="s">
        <v>1230</v>
      </c>
    </row>
    <row r="273" spans="1:4">
      <c r="A273">
        <v>272</v>
      </c>
      <c r="B273" t="s">
        <v>1215</v>
      </c>
      <c r="C273" t="s">
        <v>1231</v>
      </c>
      <c r="D273" t="s">
        <v>1232</v>
      </c>
    </row>
    <row r="274" spans="1:4">
      <c r="A274">
        <v>273</v>
      </c>
      <c r="B274" t="s">
        <v>1215</v>
      </c>
      <c r="C274" t="s">
        <v>1233</v>
      </c>
      <c r="D274" t="s">
        <v>1234</v>
      </c>
    </row>
    <row r="275" spans="1:4">
      <c r="A275">
        <v>274</v>
      </c>
      <c r="B275" t="s">
        <v>1215</v>
      </c>
      <c r="C275" t="s">
        <v>1235</v>
      </c>
      <c r="D275" t="s">
        <v>1236</v>
      </c>
    </row>
    <row r="276" spans="1:4">
      <c r="A276">
        <v>275</v>
      </c>
      <c r="B276" t="s">
        <v>1215</v>
      </c>
      <c r="C276" t="s">
        <v>1237</v>
      </c>
      <c r="D276" t="s">
        <v>1238</v>
      </c>
    </row>
    <row r="277" spans="1:4">
      <c r="A277">
        <v>276</v>
      </c>
      <c r="B277" t="s">
        <v>1215</v>
      </c>
      <c r="C277" t="s">
        <v>1239</v>
      </c>
      <c r="D277" t="s">
        <v>1240</v>
      </c>
    </row>
    <row r="278" spans="1:4">
      <c r="A278">
        <v>277</v>
      </c>
      <c r="B278" t="s">
        <v>1215</v>
      </c>
      <c r="C278" t="s">
        <v>1241</v>
      </c>
      <c r="D278" t="s">
        <v>1242</v>
      </c>
    </row>
    <row r="279" spans="1:4">
      <c r="A279">
        <v>278</v>
      </c>
      <c r="B279" t="s">
        <v>1215</v>
      </c>
      <c r="C279" t="s">
        <v>1243</v>
      </c>
      <c r="D279" t="s">
        <v>1244</v>
      </c>
    </row>
    <row r="280" spans="1:4">
      <c r="A280">
        <v>279</v>
      </c>
      <c r="B280" t="s">
        <v>1215</v>
      </c>
      <c r="C280" t="s">
        <v>1245</v>
      </c>
      <c r="D280" t="s">
        <v>1246</v>
      </c>
    </row>
    <row r="281" spans="1:4">
      <c r="A281">
        <v>280</v>
      </c>
      <c r="B281" t="s">
        <v>1215</v>
      </c>
      <c r="C281" t="s">
        <v>1215</v>
      </c>
      <c r="D281" t="s">
        <v>1216</v>
      </c>
    </row>
    <row r="282" spans="1:4">
      <c r="A282">
        <v>281</v>
      </c>
      <c r="B282" t="s">
        <v>1215</v>
      </c>
      <c r="C282" t="s">
        <v>1247</v>
      </c>
      <c r="D282" t="s">
        <v>1248</v>
      </c>
    </row>
    <row r="283" spans="1:4">
      <c r="A283">
        <v>282</v>
      </c>
      <c r="B283" t="s">
        <v>1215</v>
      </c>
      <c r="C283" t="s">
        <v>1249</v>
      </c>
      <c r="D283" t="s">
        <v>1250</v>
      </c>
    </row>
    <row r="284" spans="1:4">
      <c r="A284">
        <v>283</v>
      </c>
      <c r="B284" t="s">
        <v>1251</v>
      </c>
      <c r="C284" t="s">
        <v>1253</v>
      </c>
      <c r="D284" t="s">
        <v>1254</v>
      </c>
    </row>
    <row r="285" spans="1:4">
      <c r="A285">
        <v>284</v>
      </c>
      <c r="B285" t="s">
        <v>1251</v>
      </c>
      <c r="C285" t="s">
        <v>1255</v>
      </c>
      <c r="D285" t="s">
        <v>1256</v>
      </c>
    </row>
    <row r="286" spans="1:4">
      <c r="A286">
        <v>285</v>
      </c>
      <c r="B286" t="s">
        <v>1251</v>
      </c>
      <c r="C286" t="s">
        <v>1257</v>
      </c>
      <c r="D286" t="s">
        <v>1258</v>
      </c>
    </row>
    <row r="287" spans="1:4">
      <c r="A287">
        <v>286</v>
      </c>
      <c r="B287" t="s">
        <v>1251</v>
      </c>
      <c r="C287" t="s">
        <v>893</v>
      </c>
      <c r="D287" t="s">
        <v>1259</v>
      </c>
    </row>
    <row r="288" spans="1:4">
      <c r="A288">
        <v>287</v>
      </c>
      <c r="B288" t="s">
        <v>1251</v>
      </c>
      <c r="C288" t="s">
        <v>1260</v>
      </c>
      <c r="D288" t="s">
        <v>1261</v>
      </c>
    </row>
    <row r="289" spans="1:4">
      <c r="A289">
        <v>288</v>
      </c>
      <c r="B289" t="s">
        <v>1251</v>
      </c>
      <c r="C289" t="s">
        <v>1262</v>
      </c>
      <c r="D289" t="s">
        <v>1263</v>
      </c>
    </row>
    <row r="290" spans="1:4">
      <c r="A290">
        <v>289</v>
      </c>
      <c r="B290" t="s">
        <v>1251</v>
      </c>
      <c r="C290" t="s">
        <v>1251</v>
      </c>
      <c r="D290" t="s">
        <v>1252</v>
      </c>
    </row>
    <row r="291" spans="1:4">
      <c r="A291">
        <v>290</v>
      </c>
      <c r="B291" t="s">
        <v>1251</v>
      </c>
      <c r="C291" t="s">
        <v>1264</v>
      </c>
      <c r="D291" t="s">
        <v>1265</v>
      </c>
    </row>
    <row r="292" spans="1:4">
      <c r="A292">
        <v>291</v>
      </c>
      <c r="B292" t="s">
        <v>1251</v>
      </c>
      <c r="C292" t="s">
        <v>899</v>
      </c>
      <c r="D292" t="s">
        <v>1266</v>
      </c>
    </row>
    <row r="293" spans="1:4">
      <c r="A293">
        <v>292</v>
      </c>
      <c r="B293" t="s">
        <v>1251</v>
      </c>
      <c r="C293" t="s">
        <v>1267</v>
      </c>
      <c r="D293" t="s">
        <v>1268</v>
      </c>
    </row>
    <row r="294" spans="1:4">
      <c r="A294">
        <v>293</v>
      </c>
      <c r="B294" t="s">
        <v>1269</v>
      </c>
      <c r="C294" t="s">
        <v>1271</v>
      </c>
      <c r="D294" t="s">
        <v>1272</v>
      </c>
    </row>
    <row r="295" spans="1:4">
      <c r="A295">
        <v>294</v>
      </c>
      <c r="B295" t="s">
        <v>1269</v>
      </c>
      <c r="C295" t="s">
        <v>1273</v>
      </c>
      <c r="D295" t="s">
        <v>1274</v>
      </c>
    </row>
    <row r="296" spans="1:4">
      <c r="A296">
        <v>295</v>
      </c>
      <c r="B296" t="s">
        <v>1269</v>
      </c>
      <c r="C296" t="s">
        <v>1275</v>
      </c>
      <c r="D296" t="s">
        <v>1276</v>
      </c>
    </row>
    <row r="297" spans="1:4">
      <c r="A297">
        <v>296</v>
      </c>
      <c r="B297" t="s">
        <v>1269</v>
      </c>
      <c r="C297" t="s">
        <v>1277</v>
      </c>
      <c r="D297" t="s">
        <v>1278</v>
      </c>
    </row>
    <row r="298" spans="1:4">
      <c r="A298">
        <v>297</v>
      </c>
      <c r="B298" t="s">
        <v>1269</v>
      </c>
      <c r="C298" t="s">
        <v>1279</v>
      </c>
      <c r="D298" t="s">
        <v>1280</v>
      </c>
    </row>
    <row r="299" spans="1:4">
      <c r="A299">
        <v>298</v>
      </c>
      <c r="B299" t="s">
        <v>1269</v>
      </c>
      <c r="C299" t="s">
        <v>1281</v>
      </c>
      <c r="D299" t="s">
        <v>1282</v>
      </c>
    </row>
    <row r="300" spans="1:4">
      <c r="A300">
        <v>299</v>
      </c>
      <c r="B300" t="s">
        <v>1269</v>
      </c>
      <c r="C300" t="s">
        <v>1283</v>
      </c>
      <c r="D300" t="s">
        <v>1284</v>
      </c>
    </row>
    <row r="301" spans="1:4">
      <c r="A301">
        <v>300</v>
      </c>
      <c r="B301" t="s">
        <v>1269</v>
      </c>
      <c r="C301" t="s">
        <v>1285</v>
      </c>
      <c r="D301" t="s">
        <v>1286</v>
      </c>
    </row>
    <row r="302" spans="1:4">
      <c r="A302">
        <v>301</v>
      </c>
      <c r="B302" t="s">
        <v>1269</v>
      </c>
      <c r="C302" t="s">
        <v>1287</v>
      </c>
      <c r="D302" t="s">
        <v>1288</v>
      </c>
    </row>
    <row r="303" spans="1:4">
      <c r="A303">
        <v>302</v>
      </c>
      <c r="B303" t="s">
        <v>1269</v>
      </c>
      <c r="C303" t="s">
        <v>792</v>
      </c>
      <c r="D303" t="s">
        <v>1289</v>
      </c>
    </row>
    <row r="304" spans="1:4">
      <c r="A304">
        <v>303</v>
      </c>
      <c r="B304" t="s">
        <v>1269</v>
      </c>
      <c r="C304" t="s">
        <v>1269</v>
      </c>
      <c r="D304" t="s">
        <v>1270</v>
      </c>
    </row>
    <row r="305" spans="1:4">
      <c r="A305">
        <v>304</v>
      </c>
      <c r="B305" t="s">
        <v>1269</v>
      </c>
      <c r="C305" t="s">
        <v>1290</v>
      </c>
      <c r="D305" t="s">
        <v>1291</v>
      </c>
    </row>
    <row r="306" spans="1:4">
      <c r="A306">
        <v>305</v>
      </c>
      <c r="B306" t="s">
        <v>1292</v>
      </c>
      <c r="C306" t="s">
        <v>1294</v>
      </c>
      <c r="D306" t="s">
        <v>1295</v>
      </c>
    </row>
    <row r="307" spans="1:4">
      <c r="A307">
        <v>306</v>
      </c>
      <c r="B307" t="s">
        <v>1292</v>
      </c>
      <c r="C307" t="s">
        <v>1296</v>
      </c>
      <c r="D307" t="s">
        <v>1297</v>
      </c>
    </row>
    <row r="308" spans="1:4">
      <c r="A308">
        <v>307</v>
      </c>
      <c r="B308" t="s">
        <v>1292</v>
      </c>
      <c r="C308" t="s">
        <v>1298</v>
      </c>
      <c r="D308" t="s">
        <v>1299</v>
      </c>
    </row>
    <row r="309" spans="1:4">
      <c r="A309">
        <v>308</v>
      </c>
      <c r="B309" t="s">
        <v>1292</v>
      </c>
      <c r="C309" t="s">
        <v>1300</v>
      </c>
      <c r="D309" t="s">
        <v>1301</v>
      </c>
    </row>
    <row r="310" spans="1:4">
      <c r="A310">
        <v>309</v>
      </c>
      <c r="B310" t="s">
        <v>1292</v>
      </c>
      <c r="C310" t="s">
        <v>1302</v>
      </c>
      <c r="D310" t="s">
        <v>1303</v>
      </c>
    </row>
    <row r="311" spans="1:4">
      <c r="A311">
        <v>310</v>
      </c>
      <c r="B311" t="s">
        <v>1292</v>
      </c>
      <c r="C311" t="s">
        <v>1304</v>
      </c>
      <c r="D311" t="s">
        <v>1305</v>
      </c>
    </row>
    <row r="312" spans="1:4">
      <c r="A312">
        <v>311</v>
      </c>
      <c r="B312" t="s">
        <v>1292</v>
      </c>
      <c r="C312" t="s">
        <v>1306</v>
      </c>
      <c r="D312" t="s">
        <v>1307</v>
      </c>
    </row>
    <row r="313" spans="1:4">
      <c r="A313">
        <v>312</v>
      </c>
      <c r="B313" t="s">
        <v>1292</v>
      </c>
      <c r="C313" t="s">
        <v>1308</v>
      </c>
      <c r="D313" t="s">
        <v>1309</v>
      </c>
    </row>
    <row r="314" spans="1:4">
      <c r="A314">
        <v>313</v>
      </c>
      <c r="B314" t="s">
        <v>1292</v>
      </c>
      <c r="C314" t="s">
        <v>1292</v>
      </c>
      <c r="D314" t="s">
        <v>1293</v>
      </c>
    </row>
    <row r="315" spans="1:4">
      <c r="A315">
        <v>314</v>
      </c>
      <c r="B315" t="s">
        <v>1292</v>
      </c>
      <c r="C315" t="s">
        <v>1310</v>
      </c>
      <c r="D315" t="s">
        <v>1311</v>
      </c>
    </row>
    <row r="316" spans="1:4">
      <c r="A316">
        <v>315</v>
      </c>
      <c r="B316" t="s">
        <v>1312</v>
      </c>
      <c r="C316" t="s">
        <v>1314</v>
      </c>
      <c r="D316" t="s">
        <v>1315</v>
      </c>
    </row>
    <row r="317" spans="1:4">
      <c r="A317">
        <v>316</v>
      </c>
      <c r="B317" t="s">
        <v>1312</v>
      </c>
      <c r="C317" t="s">
        <v>838</v>
      </c>
      <c r="D317" t="s">
        <v>1316</v>
      </c>
    </row>
    <row r="318" spans="1:4">
      <c r="A318">
        <v>317</v>
      </c>
      <c r="B318" t="s">
        <v>1312</v>
      </c>
      <c r="C318" t="s">
        <v>1317</v>
      </c>
      <c r="D318" t="s">
        <v>1318</v>
      </c>
    </row>
    <row r="319" spans="1:4">
      <c r="A319">
        <v>318</v>
      </c>
      <c r="B319" t="s">
        <v>1312</v>
      </c>
      <c r="C319" t="s">
        <v>1302</v>
      </c>
      <c r="D319" t="s">
        <v>1319</v>
      </c>
    </row>
    <row r="320" spans="1:4">
      <c r="A320">
        <v>319</v>
      </c>
      <c r="B320" t="s">
        <v>1312</v>
      </c>
      <c r="C320" t="s">
        <v>1320</v>
      </c>
      <c r="D320" t="s">
        <v>1321</v>
      </c>
    </row>
    <row r="321" spans="1:4">
      <c r="A321">
        <v>320</v>
      </c>
      <c r="B321" t="s">
        <v>1312</v>
      </c>
      <c r="C321" t="s">
        <v>1287</v>
      </c>
      <c r="D321" t="s">
        <v>1322</v>
      </c>
    </row>
    <row r="322" spans="1:4">
      <c r="A322">
        <v>321</v>
      </c>
      <c r="B322" t="s">
        <v>1312</v>
      </c>
      <c r="C322" t="s">
        <v>1323</v>
      </c>
      <c r="D322" t="s">
        <v>1324</v>
      </c>
    </row>
    <row r="323" spans="1:4">
      <c r="A323">
        <v>322</v>
      </c>
      <c r="B323" t="s">
        <v>1312</v>
      </c>
      <c r="C323" t="s">
        <v>1325</v>
      </c>
      <c r="D323" t="s">
        <v>1326</v>
      </c>
    </row>
    <row r="324" spans="1:4">
      <c r="A324">
        <v>323</v>
      </c>
      <c r="B324" t="s">
        <v>1312</v>
      </c>
      <c r="C324" t="s">
        <v>1312</v>
      </c>
      <c r="D324" t="s">
        <v>1313</v>
      </c>
    </row>
    <row r="325" spans="1:4">
      <c r="A325">
        <v>324</v>
      </c>
      <c r="B325" t="s">
        <v>1312</v>
      </c>
      <c r="C325" t="s">
        <v>1327</v>
      </c>
      <c r="D325" t="s">
        <v>1328</v>
      </c>
    </row>
    <row r="326" spans="1:4">
      <c r="A326">
        <v>325</v>
      </c>
      <c r="B326" t="s">
        <v>1329</v>
      </c>
      <c r="C326" t="s">
        <v>1331</v>
      </c>
      <c r="D326" t="s">
        <v>1332</v>
      </c>
    </row>
    <row r="327" spans="1:4">
      <c r="A327">
        <v>326</v>
      </c>
      <c r="B327" t="s">
        <v>1329</v>
      </c>
      <c r="C327" t="s">
        <v>708</v>
      </c>
      <c r="D327" t="s">
        <v>1333</v>
      </c>
    </row>
    <row r="328" spans="1:4">
      <c r="A328">
        <v>327</v>
      </c>
      <c r="B328" t="s">
        <v>1329</v>
      </c>
      <c r="C328" t="s">
        <v>1334</v>
      </c>
      <c r="D328" t="s">
        <v>1335</v>
      </c>
    </row>
    <row r="329" spans="1:4">
      <c r="A329">
        <v>328</v>
      </c>
      <c r="B329" t="s">
        <v>1329</v>
      </c>
      <c r="C329" t="s">
        <v>1336</v>
      </c>
      <c r="D329" t="s">
        <v>1337</v>
      </c>
    </row>
    <row r="330" spans="1:4">
      <c r="A330">
        <v>329</v>
      </c>
      <c r="B330" t="s">
        <v>1329</v>
      </c>
      <c r="C330" t="s">
        <v>1338</v>
      </c>
      <c r="D330" t="s">
        <v>1339</v>
      </c>
    </row>
    <row r="331" spans="1:4">
      <c r="A331">
        <v>330</v>
      </c>
      <c r="B331" t="s">
        <v>1329</v>
      </c>
      <c r="C331" t="s">
        <v>780</v>
      </c>
      <c r="D331" t="s">
        <v>1340</v>
      </c>
    </row>
    <row r="332" spans="1:4">
      <c r="A332">
        <v>331</v>
      </c>
      <c r="B332" t="s">
        <v>1329</v>
      </c>
      <c r="C332" t="s">
        <v>1341</v>
      </c>
      <c r="D332" t="s">
        <v>1342</v>
      </c>
    </row>
    <row r="333" spans="1:4">
      <c r="A333">
        <v>332</v>
      </c>
      <c r="B333" t="s">
        <v>1329</v>
      </c>
      <c r="C333" t="s">
        <v>1343</v>
      </c>
      <c r="D333" t="s">
        <v>1344</v>
      </c>
    </row>
    <row r="334" spans="1:4">
      <c r="A334">
        <v>333</v>
      </c>
      <c r="B334" t="s">
        <v>1329</v>
      </c>
      <c r="C334" t="s">
        <v>1345</v>
      </c>
      <c r="D334" t="s">
        <v>1346</v>
      </c>
    </row>
    <row r="335" spans="1:4">
      <c r="A335">
        <v>334</v>
      </c>
      <c r="B335" t="s">
        <v>1329</v>
      </c>
      <c r="C335" t="s">
        <v>1347</v>
      </c>
      <c r="D335" t="s">
        <v>1348</v>
      </c>
    </row>
    <row r="336" spans="1:4">
      <c r="A336">
        <v>335</v>
      </c>
      <c r="B336" t="s">
        <v>1329</v>
      </c>
      <c r="C336" t="s">
        <v>1349</v>
      </c>
      <c r="D336" t="s">
        <v>1350</v>
      </c>
    </row>
    <row r="337" spans="1:4">
      <c r="A337">
        <v>336</v>
      </c>
      <c r="B337" t="s">
        <v>1329</v>
      </c>
      <c r="C337" t="s">
        <v>788</v>
      </c>
      <c r="D337" t="s">
        <v>1351</v>
      </c>
    </row>
    <row r="338" spans="1:4">
      <c r="A338">
        <v>337</v>
      </c>
      <c r="B338" t="s">
        <v>1329</v>
      </c>
      <c r="C338" t="s">
        <v>1352</v>
      </c>
      <c r="D338" t="s">
        <v>1353</v>
      </c>
    </row>
    <row r="339" spans="1:4">
      <c r="A339">
        <v>338</v>
      </c>
      <c r="B339" t="s">
        <v>1329</v>
      </c>
      <c r="C339" t="s">
        <v>1354</v>
      </c>
      <c r="D339" t="s">
        <v>1355</v>
      </c>
    </row>
    <row r="340" spans="1:4">
      <c r="A340">
        <v>339</v>
      </c>
      <c r="B340" t="s">
        <v>1329</v>
      </c>
      <c r="C340" t="s">
        <v>1172</v>
      </c>
      <c r="D340" t="s">
        <v>1356</v>
      </c>
    </row>
    <row r="341" spans="1:4">
      <c r="A341">
        <v>340</v>
      </c>
      <c r="B341" t="s">
        <v>1329</v>
      </c>
      <c r="C341" t="s">
        <v>1357</v>
      </c>
      <c r="D341" t="s">
        <v>1358</v>
      </c>
    </row>
    <row r="342" spans="1:4">
      <c r="A342">
        <v>341</v>
      </c>
      <c r="B342" t="s">
        <v>1329</v>
      </c>
      <c r="C342" t="s">
        <v>1359</v>
      </c>
      <c r="D342" t="s">
        <v>1360</v>
      </c>
    </row>
    <row r="343" spans="1:4">
      <c r="A343">
        <v>342</v>
      </c>
      <c r="B343" t="s">
        <v>1329</v>
      </c>
      <c r="C343" t="s">
        <v>1361</v>
      </c>
      <c r="D343" t="s">
        <v>1362</v>
      </c>
    </row>
    <row r="344" spans="1:4">
      <c r="A344">
        <v>343</v>
      </c>
      <c r="B344" t="s">
        <v>1329</v>
      </c>
      <c r="C344" t="s">
        <v>1329</v>
      </c>
      <c r="D344" t="s">
        <v>1330</v>
      </c>
    </row>
    <row r="345" spans="1:4">
      <c r="A345">
        <v>344</v>
      </c>
      <c r="B345" t="s">
        <v>1363</v>
      </c>
      <c r="C345" t="s">
        <v>1363</v>
      </c>
      <c r="D345" t="s">
        <v>1364</v>
      </c>
    </row>
    <row r="346" spans="1:4">
      <c r="A346">
        <v>345</v>
      </c>
      <c r="B346" t="s">
        <v>1365</v>
      </c>
      <c r="C346" t="s">
        <v>1365</v>
      </c>
      <c r="D346" t="s">
        <v>1366</v>
      </c>
    </row>
    <row r="347" spans="1:4">
      <c r="A347">
        <v>346</v>
      </c>
      <c r="B347" t="s">
        <v>1367</v>
      </c>
      <c r="C347" t="s">
        <v>1367</v>
      </c>
      <c r="D347" t="s">
        <v>1368</v>
      </c>
    </row>
    <row r="348" spans="1:4">
      <c r="A348">
        <v>347</v>
      </c>
      <c r="B348" t="s">
        <v>1369</v>
      </c>
      <c r="C348" t="s">
        <v>1369</v>
      </c>
      <c r="D348" t="s">
        <v>1370</v>
      </c>
    </row>
    <row r="349" spans="1:4">
      <c r="A349">
        <v>348</v>
      </c>
      <c r="B349" t="s">
        <v>1371</v>
      </c>
      <c r="C349" t="s">
        <v>1371</v>
      </c>
      <c r="D349" t="s">
        <v>1372</v>
      </c>
    </row>
  </sheetData>
  <phoneticPr fontId="9"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EHSHEET">
    <tabColor indexed="47"/>
  </sheetPr>
  <dimension ref="A1:BA87"/>
  <sheetViews>
    <sheetView showGridLines="0" zoomScaleNormal="100" workbookViewId="0"/>
  </sheetViews>
  <sheetFormatPr defaultRowHeight="11.25"/>
  <cols>
    <col min="1" max="1" width="32.5703125" style="6" customWidth="1"/>
    <col min="2" max="2" width="9.140625" style="147"/>
    <col min="3" max="3" width="9.140625" style="150"/>
    <col min="4" max="4" width="26.5703125" style="150" customWidth="1"/>
    <col min="5" max="6" width="26.5703125" style="82" customWidth="1"/>
    <col min="7" max="7" width="31.42578125" style="82" customWidth="1"/>
    <col min="8" max="8" width="40.85546875" style="82" customWidth="1"/>
    <col min="9" max="9" width="14.5703125" style="82" customWidth="1"/>
    <col min="10" max="10" width="26.85546875" style="82" customWidth="1"/>
    <col min="11" max="11" width="50" style="82" customWidth="1"/>
    <col min="12" max="13" width="10.7109375" style="82" customWidth="1"/>
    <col min="14" max="14" width="55.140625" style="82" customWidth="1"/>
    <col min="15" max="15" width="31.85546875" style="82" customWidth="1"/>
    <col min="16" max="16" width="23.85546875" style="82" customWidth="1"/>
    <col min="17" max="17" width="46.5703125" style="82" customWidth="1"/>
    <col min="18" max="18" width="24" style="82" bestFit="1" customWidth="1"/>
    <col min="19" max="19" width="20.5703125" style="82" customWidth="1"/>
    <col min="20" max="20" width="22" style="82" customWidth="1"/>
    <col min="21" max="22" width="26.42578125" style="82" customWidth="1"/>
    <col min="23" max="23" width="3.28515625" style="82" customWidth="1"/>
    <col min="24" max="24" width="59.7109375" style="82" customWidth="1"/>
    <col min="25" max="25" width="49.140625" style="82" customWidth="1"/>
    <col min="26" max="26" width="11.140625" style="82" customWidth="1"/>
    <col min="27" max="30" width="29" style="82" customWidth="1"/>
    <col min="31" max="31" width="9.140625" style="82"/>
    <col min="32" max="32" width="34.7109375" style="82" customWidth="1"/>
    <col min="33" max="33" width="9.140625" style="82"/>
    <col min="34" max="35" width="34.42578125" style="82" customWidth="1"/>
    <col min="36" max="36" width="9.140625" style="82"/>
    <col min="37" max="37" width="24.5703125" style="82" customWidth="1"/>
    <col min="38" max="38" width="9.140625" style="82"/>
    <col min="39" max="39" width="26.140625" style="82" customWidth="1"/>
    <col min="40" max="40" width="1.7109375" style="82" customWidth="1"/>
    <col min="41" max="41" width="9.140625" style="82"/>
    <col min="42" max="42" width="27.28515625" style="82" customWidth="1"/>
    <col min="43" max="43" width="29.7109375" style="82" customWidth="1"/>
    <col min="44" max="44" width="1.7109375" style="82" customWidth="1"/>
    <col min="45" max="45" width="21.42578125" style="82" customWidth="1"/>
    <col min="46" max="46" width="1.7109375" style="82" customWidth="1"/>
    <col min="47" max="47" width="31.28515625" style="82" bestFit="1" customWidth="1"/>
    <col min="48" max="48" width="1.7109375" style="82" customWidth="1"/>
    <col min="49" max="50" width="9.140625" style="551"/>
    <col min="51" max="51" width="9.140625" style="82"/>
    <col min="52" max="52" width="20" style="82" customWidth="1"/>
    <col min="53" max="53" width="42.85546875" style="82" bestFit="1" customWidth="1"/>
    <col min="54" max="16384" width="9.140625" style="82"/>
  </cols>
  <sheetData>
    <row r="1" spans="1:53" s="146" customFormat="1" ht="43.5" customHeight="1">
      <c r="A1" s="155" t="s">
        <v>70</v>
      </c>
      <c r="B1" s="155" t="s">
        <v>367</v>
      </c>
      <c r="C1" s="155" t="s">
        <v>89</v>
      </c>
      <c r="D1" s="155" t="s">
        <v>86</v>
      </c>
      <c r="E1" s="155" t="s">
        <v>188</v>
      </c>
      <c r="F1" s="155" t="s">
        <v>228</v>
      </c>
      <c r="G1" s="155" t="s">
        <v>205</v>
      </c>
      <c r="H1" s="155" t="s">
        <v>209</v>
      </c>
      <c r="I1" s="155" t="s">
        <v>227</v>
      </c>
      <c r="J1" s="155" t="s">
        <v>244</v>
      </c>
      <c r="K1" s="155" t="s">
        <v>248</v>
      </c>
      <c r="L1" s="155"/>
      <c r="M1" s="155"/>
      <c r="N1" s="99" t="s">
        <v>284</v>
      </c>
      <c r="O1" s="155" t="s">
        <v>275</v>
      </c>
      <c r="P1" s="155" t="s">
        <v>299</v>
      </c>
      <c r="Q1" s="155" t="s">
        <v>343</v>
      </c>
      <c r="R1" s="155" t="s">
        <v>24</v>
      </c>
      <c r="S1" s="155" t="s">
        <v>32</v>
      </c>
      <c r="T1" s="193" t="s">
        <v>38</v>
      </c>
      <c r="U1" s="193" t="s">
        <v>43</v>
      </c>
      <c r="V1" s="193"/>
      <c r="W1" s="246" t="s">
        <v>328</v>
      </c>
      <c r="X1" s="155" t="s">
        <v>297</v>
      </c>
      <c r="Y1" s="155" t="s">
        <v>311</v>
      </c>
      <c r="Z1" s="155"/>
      <c r="AA1" s="310" t="s">
        <v>368</v>
      </c>
      <c r="AB1" s="310"/>
      <c r="AC1" s="310" t="s">
        <v>369</v>
      </c>
      <c r="AD1" s="310"/>
      <c r="AF1" s="193" t="s">
        <v>340</v>
      </c>
      <c r="AH1" s="155" t="s">
        <v>341</v>
      </c>
      <c r="AI1" s="155" t="s">
        <v>342</v>
      </c>
      <c r="AK1" s="155" t="s">
        <v>359</v>
      </c>
      <c r="AM1" s="155" t="s">
        <v>360</v>
      </c>
      <c r="AP1" s="155" t="s">
        <v>380</v>
      </c>
      <c r="AQ1" s="155" t="s">
        <v>379</v>
      </c>
      <c r="AS1" s="549" t="s">
        <v>385</v>
      </c>
      <c r="AU1" s="193" t="s">
        <v>403</v>
      </c>
      <c r="AW1" s="552" t="s">
        <v>581</v>
      </c>
      <c r="AX1" s="552" t="s">
        <v>582</v>
      </c>
      <c r="AZ1" s="877" t="s">
        <v>614</v>
      </c>
      <c r="BA1" s="877"/>
    </row>
    <row r="2" spans="1:53" ht="66.75" customHeight="1">
      <c r="A2" s="5" t="s">
        <v>104</v>
      </c>
      <c r="B2" s="43">
        <v>2000</v>
      </c>
      <c r="C2" s="43">
        <v>2013</v>
      </c>
      <c r="D2" s="43" t="s">
        <v>87</v>
      </c>
      <c r="E2" s="148" t="s">
        <v>189</v>
      </c>
      <c r="F2" s="148" t="s">
        <v>229</v>
      </c>
      <c r="G2" s="148" t="s">
        <v>203</v>
      </c>
      <c r="H2" s="148" t="s">
        <v>207</v>
      </c>
      <c r="I2" s="148" t="s">
        <v>96</v>
      </c>
      <c r="J2" s="148" t="s">
        <v>245</v>
      </c>
      <c r="K2" s="149" t="s">
        <v>249</v>
      </c>
      <c r="L2" s="234" t="s">
        <v>249</v>
      </c>
      <c r="M2" s="149">
        <v>1</v>
      </c>
      <c r="N2" s="100" t="s">
        <v>288</v>
      </c>
      <c r="O2" s="149" t="s">
        <v>373</v>
      </c>
      <c r="P2" s="235" t="s">
        <v>45</v>
      </c>
      <c r="Q2" s="237" t="s">
        <v>3</v>
      </c>
      <c r="R2" s="240" t="s">
        <v>27</v>
      </c>
      <c r="S2" s="238" t="s">
        <v>29</v>
      </c>
      <c r="T2" s="239" t="s">
        <v>33</v>
      </c>
      <c r="U2" s="234" t="s">
        <v>39</v>
      </c>
      <c r="V2" s="244">
        <v>1</v>
      </c>
      <c r="W2" s="247"/>
      <c r="X2" s="43" t="s">
        <v>636</v>
      </c>
      <c r="Y2" s="43" t="s">
        <v>638</v>
      </c>
      <c r="Z2" s="43"/>
      <c r="AA2" s="327" t="s">
        <v>388</v>
      </c>
      <c r="AB2" s="312" t="s">
        <v>388</v>
      </c>
      <c r="AC2" s="43" t="s">
        <v>313</v>
      </c>
      <c r="AD2" s="312" t="s">
        <v>313</v>
      </c>
      <c r="AF2" s="44" t="s">
        <v>39</v>
      </c>
      <c r="AH2" s="148" t="s">
        <v>345</v>
      </c>
      <c r="AI2" s="148" t="s">
        <v>345</v>
      </c>
      <c r="AK2" s="148" t="s">
        <v>351</v>
      </c>
      <c r="AM2" s="148" t="s">
        <v>361</v>
      </c>
      <c r="AP2" s="677" t="s">
        <v>634</v>
      </c>
      <c r="AQ2" s="189" t="s">
        <v>634</v>
      </c>
      <c r="AS2" s="43" t="s">
        <v>383</v>
      </c>
      <c r="AU2" s="44" t="s">
        <v>396</v>
      </c>
      <c r="AW2" s="553" t="s">
        <v>583</v>
      </c>
      <c r="AX2" s="554" t="s">
        <v>583</v>
      </c>
      <c r="AZ2" s="612" t="s">
        <v>615</v>
      </c>
      <c r="BA2" s="613" t="s">
        <v>616</v>
      </c>
    </row>
    <row r="3" spans="1:53" ht="66.75" customHeight="1">
      <c r="A3" s="5" t="s">
        <v>105</v>
      </c>
      <c r="B3" s="43">
        <v>2001</v>
      </c>
      <c r="C3" s="43">
        <v>2014</v>
      </c>
      <c r="D3" s="43" t="s">
        <v>88</v>
      </c>
      <c r="E3" s="148" t="s">
        <v>190</v>
      </c>
      <c r="F3" s="148" t="s">
        <v>230</v>
      </c>
      <c r="G3" s="148" t="s">
        <v>204</v>
      </c>
      <c r="H3" s="148" t="s">
        <v>208</v>
      </c>
      <c r="I3" s="148" t="s">
        <v>52</v>
      </c>
      <c r="J3" s="148" t="s">
        <v>285</v>
      </c>
      <c r="K3" s="149" t="s">
        <v>251</v>
      </c>
      <c r="L3" s="149" t="s">
        <v>251</v>
      </c>
      <c r="M3" s="149">
        <v>2</v>
      </c>
      <c r="N3" s="100" t="s">
        <v>262</v>
      </c>
      <c r="O3" s="234" t="s">
        <v>374</v>
      </c>
      <c r="P3" s="235" t="s">
        <v>46</v>
      </c>
      <c r="Q3" s="237" t="s">
        <v>304</v>
      </c>
      <c r="R3" s="236" t="s">
        <v>306</v>
      </c>
      <c r="S3" s="238" t="s">
        <v>30</v>
      </c>
      <c r="T3" s="239" t="s">
        <v>34</v>
      </c>
      <c r="U3" s="234" t="s">
        <v>40</v>
      </c>
      <c r="V3" s="244">
        <v>2</v>
      </c>
      <c r="W3" s="247"/>
      <c r="X3" s="43" t="s">
        <v>635</v>
      </c>
      <c r="Y3" s="43" t="s">
        <v>639</v>
      </c>
      <c r="Z3" s="43"/>
      <c r="AA3" s="327" t="s">
        <v>387</v>
      </c>
      <c r="AB3" s="312" t="s">
        <v>387</v>
      </c>
      <c r="AC3" s="43" t="s">
        <v>314</v>
      </c>
      <c r="AD3" s="312" t="s">
        <v>314</v>
      </c>
      <c r="AF3" s="44" t="s">
        <v>40</v>
      </c>
      <c r="AH3" s="148" t="s">
        <v>370</v>
      </c>
      <c r="AI3" s="148" t="s">
        <v>349</v>
      </c>
      <c r="AK3" s="148" t="s">
        <v>352</v>
      </c>
      <c r="AM3" s="148" t="s">
        <v>362</v>
      </c>
      <c r="AP3" s="677" t="s">
        <v>641</v>
      </c>
      <c r="AQ3" s="189" t="s">
        <v>641</v>
      </c>
      <c r="AS3" s="43" t="s">
        <v>384</v>
      </c>
      <c r="AU3" s="44" t="s">
        <v>397</v>
      </c>
      <c r="AW3" s="553" t="s">
        <v>584</v>
      </c>
      <c r="AX3" s="554" t="s">
        <v>584</v>
      </c>
      <c r="AZ3" s="151" t="s">
        <v>643</v>
      </c>
      <c r="BA3" s="236" t="s">
        <v>644</v>
      </c>
    </row>
    <row r="4" spans="1:53" ht="66.75" customHeight="1">
      <c r="A4" s="5" t="s">
        <v>106</v>
      </c>
      <c r="B4" s="43">
        <v>2002</v>
      </c>
      <c r="C4" s="43">
        <v>2015</v>
      </c>
      <c r="E4" s="148" t="s">
        <v>191</v>
      </c>
      <c r="F4" s="148" t="s">
        <v>231</v>
      </c>
      <c r="H4" s="148" t="s">
        <v>2</v>
      </c>
      <c r="I4" s="148" t="s">
        <v>53</v>
      </c>
      <c r="J4" s="148" t="s">
        <v>286</v>
      </c>
      <c r="K4" s="149" t="s">
        <v>252</v>
      </c>
      <c r="L4" s="149" t="s">
        <v>252</v>
      </c>
      <c r="M4" s="149">
        <v>3</v>
      </c>
      <c r="N4" s="100" t="s">
        <v>289</v>
      </c>
      <c r="O4" s="234" t="s">
        <v>375</v>
      </c>
      <c r="Q4" s="237" t="s">
        <v>26</v>
      </c>
      <c r="R4" s="236" t="s">
        <v>697</v>
      </c>
      <c r="S4" s="238" t="s">
        <v>31</v>
      </c>
      <c r="T4" s="239" t="s">
        <v>35</v>
      </c>
      <c r="U4" s="234" t="s">
        <v>41</v>
      </c>
      <c r="V4" s="244">
        <v>3</v>
      </c>
      <c r="W4" s="247"/>
      <c r="X4" s="626">
        <v>222</v>
      </c>
      <c r="Y4" s="43"/>
      <c r="Z4" s="311"/>
      <c r="AA4" s="326" t="s">
        <v>386</v>
      </c>
      <c r="AB4" s="82" t="s">
        <v>386</v>
      </c>
      <c r="AC4" s="43" t="s">
        <v>315</v>
      </c>
      <c r="AD4" s="312" t="s">
        <v>315</v>
      </c>
      <c r="AF4" s="44" t="s">
        <v>41</v>
      </c>
      <c r="AH4" s="44" t="s">
        <v>376</v>
      </c>
      <c r="AK4" s="148" t="s">
        <v>353</v>
      </c>
      <c r="AM4" s="148" t="s">
        <v>363</v>
      </c>
      <c r="AP4" s="677" t="s">
        <v>635</v>
      </c>
      <c r="AQ4" s="189" t="s">
        <v>635</v>
      </c>
      <c r="AS4" s="43" t="s">
        <v>350</v>
      </c>
      <c r="AU4" s="44" t="s">
        <v>398</v>
      </c>
      <c r="AW4" s="553" t="s">
        <v>585</v>
      </c>
      <c r="AX4" s="554" t="s">
        <v>585</v>
      </c>
      <c r="AZ4" s="151" t="s">
        <v>645</v>
      </c>
      <c r="BA4" s="236" t="s">
        <v>646</v>
      </c>
    </row>
    <row r="5" spans="1:53" ht="66.75" customHeight="1">
      <c r="A5" s="5" t="s">
        <v>107</v>
      </c>
      <c r="B5" s="43">
        <v>2003</v>
      </c>
      <c r="C5" s="43">
        <v>2016</v>
      </c>
      <c r="E5" s="148" t="s">
        <v>192</v>
      </c>
      <c r="F5" s="148" t="s">
        <v>232</v>
      </c>
      <c r="I5" s="148" t="s">
        <v>54</v>
      </c>
      <c r="K5" s="149" t="s">
        <v>250</v>
      </c>
      <c r="L5" s="149" t="s">
        <v>250</v>
      </c>
      <c r="M5" s="149">
        <v>4</v>
      </c>
      <c r="N5" s="151" t="s">
        <v>290</v>
      </c>
      <c r="O5" s="148" t="s">
        <v>345</v>
      </c>
      <c r="Q5" s="237" t="s">
        <v>305</v>
      </c>
      <c r="R5" s="236" t="s">
        <v>307</v>
      </c>
      <c r="T5" s="44" t="s">
        <v>36</v>
      </c>
      <c r="U5" s="234" t="s">
        <v>42</v>
      </c>
      <c r="V5" s="244">
        <v>4</v>
      </c>
      <c r="W5" s="247"/>
      <c r="X5" s="626">
        <v>333</v>
      </c>
      <c r="Y5" s="43"/>
      <c r="Z5" s="311">
        <v>1</v>
      </c>
      <c r="AA5" s="326" t="s">
        <v>389</v>
      </c>
      <c r="AB5" s="82" t="s">
        <v>389</v>
      </c>
      <c r="AF5" s="44" t="s">
        <v>330</v>
      </c>
      <c r="AH5" s="148" t="s">
        <v>371</v>
      </c>
      <c r="AK5" s="148" t="s">
        <v>354</v>
      </c>
      <c r="AM5" s="148" t="s">
        <v>364</v>
      </c>
      <c r="AP5" s="677" t="s">
        <v>636</v>
      </c>
      <c r="AQ5" s="189"/>
      <c r="AU5" s="44" t="s">
        <v>399</v>
      </c>
      <c r="AW5" s="553" t="s">
        <v>586</v>
      </c>
      <c r="AX5" s="554" t="s">
        <v>586</v>
      </c>
      <c r="AZ5" s="151" t="s">
        <v>647</v>
      </c>
      <c r="BA5" s="236" t="s">
        <v>617</v>
      </c>
    </row>
    <row r="6" spans="1:53" ht="66.75" customHeight="1">
      <c r="A6" s="5" t="s">
        <v>108</v>
      </c>
      <c r="B6" s="43">
        <v>2004</v>
      </c>
      <c r="C6" s="43">
        <v>2017</v>
      </c>
      <c r="E6" s="148" t="s">
        <v>193</v>
      </c>
      <c r="F6" s="152"/>
      <c r="G6" s="155" t="s">
        <v>294</v>
      </c>
      <c r="H6" s="155" t="s">
        <v>261</v>
      </c>
      <c r="I6" s="148" t="s">
        <v>71</v>
      </c>
      <c r="J6" s="155" t="s">
        <v>267</v>
      </c>
      <c r="N6" s="151" t="s">
        <v>291</v>
      </c>
      <c r="O6" s="148" t="s">
        <v>349</v>
      </c>
      <c r="R6" s="236" t="s">
        <v>3</v>
      </c>
      <c r="T6" s="44" t="s">
        <v>37</v>
      </c>
      <c r="U6" s="234" t="s">
        <v>330</v>
      </c>
      <c r="V6" s="244">
        <v>5</v>
      </c>
      <c r="W6" s="247"/>
      <c r="X6" s="626">
        <v>55</v>
      </c>
      <c r="Y6" s="43">
        <v>55</v>
      </c>
      <c r="Z6" s="311"/>
      <c r="AA6" s="326"/>
      <c r="AH6" s="148" t="s">
        <v>372</v>
      </c>
      <c r="AK6" s="148" t="s">
        <v>355</v>
      </c>
      <c r="AM6" s="148" t="s">
        <v>365</v>
      </c>
      <c r="AP6" s="550"/>
      <c r="AQ6" s="43"/>
      <c r="AU6" s="329" t="s">
        <v>400</v>
      </c>
      <c r="AW6" s="553" t="s">
        <v>587</v>
      </c>
      <c r="AX6" s="554" t="s">
        <v>587</v>
      </c>
      <c r="AZ6" s="151" t="s">
        <v>648</v>
      </c>
      <c r="BA6" s="236" t="s">
        <v>649</v>
      </c>
    </row>
    <row r="7" spans="1:53" ht="66.75" customHeight="1">
      <c r="A7" s="5" t="s">
        <v>109</v>
      </c>
      <c r="B7" s="43">
        <v>2005</v>
      </c>
      <c r="E7" s="148" t="s">
        <v>194</v>
      </c>
      <c r="F7" s="152"/>
      <c r="G7" s="148" t="s">
        <v>258</v>
      </c>
      <c r="H7" s="148" t="s">
        <v>260</v>
      </c>
      <c r="I7" s="148" t="s">
        <v>72</v>
      </c>
      <c r="J7" s="148" t="s">
        <v>287</v>
      </c>
      <c r="N7" s="153" t="s">
        <v>292</v>
      </c>
      <c r="O7" s="148" t="s">
        <v>370</v>
      </c>
      <c r="U7" s="234" t="s">
        <v>88</v>
      </c>
      <c r="V7" s="245" t="s">
        <v>72</v>
      </c>
      <c r="W7" s="247"/>
      <c r="X7" s="43">
        <v>66666</v>
      </c>
      <c r="Y7" s="43"/>
      <c r="Z7" s="311"/>
      <c r="AA7" s="326"/>
      <c r="AH7" s="148" t="s">
        <v>346</v>
      </c>
      <c r="AK7" s="148" t="s">
        <v>356</v>
      </c>
      <c r="AM7" s="148" t="s">
        <v>366</v>
      </c>
      <c r="AP7" s="550"/>
      <c r="AQ7" s="43"/>
      <c r="AU7" s="329" t="s">
        <v>401</v>
      </c>
      <c r="AW7" s="553" t="s">
        <v>588</v>
      </c>
      <c r="AX7" s="554" t="s">
        <v>588</v>
      </c>
    </row>
    <row r="8" spans="1:53" ht="66.75" customHeight="1">
      <c r="A8" s="5" t="s">
        <v>110</v>
      </c>
      <c r="B8" s="43">
        <v>2006</v>
      </c>
      <c r="E8" s="148" t="s">
        <v>195</v>
      </c>
      <c r="F8" s="152"/>
      <c r="G8" s="148" t="s">
        <v>259</v>
      </c>
      <c r="H8" s="148" t="s">
        <v>266</v>
      </c>
      <c r="I8" s="148" t="s">
        <v>186</v>
      </c>
      <c r="J8" s="148" t="s">
        <v>283</v>
      </c>
      <c r="N8" s="154" t="s">
        <v>293</v>
      </c>
      <c r="O8" s="148" t="s">
        <v>376</v>
      </c>
      <c r="V8" s="245" t="s">
        <v>186</v>
      </c>
      <c r="W8" s="247"/>
      <c r="X8" s="43">
        <v>77777</v>
      </c>
      <c r="Y8" s="43"/>
      <c r="Z8" s="311"/>
      <c r="AA8" s="326"/>
      <c r="AK8" s="148" t="s">
        <v>357</v>
      </c>
      <c r="AP8" s="247"/>
      <c r="AU8" s="329" t="s">
        <v>402</v>
      </c>
      <c r="AW8" s="553" t="s">
        <v>589</v>
      </c>
      <c r="AX8" s="554" t="s">
        <v>589</v>
      </c>
    </row>
    <row r="9" spans="1:53" ht="66.75" customHeight="1">
      <c r="A9" s="5" t="s">
        <v>111</v>
      </c>
      <c r="B9" s="43">
        <v>2007</v>
      </c>
      <c r="E9" s="148" t="s">
        <v>196</v>
      </c>
      <c r="F9" s="152"/>
      <c r="G9" s="148" t="s">
        <v>266</v>
      </c>
      <c r="I9" s="148" t="s">
        <v>187</v>
      </c>
      <c r="O9" s="148" t="s">
        <v>371</v>
      </c>
      <c r="V9" s="245" t="s">
        <v>187</v>
      </c>
      <c r="W9" s="247"/>
      <c r="X9" s="43">
        <v>8888</v>
      </c>
      <c r="Y9" s="43"/>
      <c r="Z9" s="311">
        <v>1</v>
      </c>
      <c r="AA9" s="326"/>
      <c r="AK9" s="148" t="s">
        <v>358</v>
      </c>
      <c r="AP9" s="247"/>
      <c r="AW9" s="553" t="s">
        <v>590</v>
      </c>
      <c r="AX9" s="554" t="s">
        <v>590</v>
      </c>
    </row>
    <row r="10" spans="1:53" ht="66.75" customHeight="1">
      <c r="A10" s="5" t="s">
        <v>112</v>
      </c>
      <c r="B10" s="43">
        <v>2008</v>
      </c>
      <c r="E10" s="148" t="s">
        <v>197</v>
      </c>
      <c r="F10" s="152"/>
      <c r="I10" s="148" t="s">
        <v>211</v>
      </c>
      <c r="O10" s="148" t="s">
        <v>372</v>
      </c>
      <c r="V10" s="245" t="s">
        <v>211</v>
      </c>
      <c r="W10" s="247"/>
      <c r="X10" s="43" t="s">
        <v>634</v>
      </c>
      <c r="Y10" s="43" t="s">
        <v>640</v>
      </c>
      <c r="Z10" s="311"/>
      <c r="AP10" s="247"/>
      <c r="AW10" s="553" t="s">
        <v>591</v>
      </c>
      <c r="AX10" s="554" t="s">
        <v>591</v>
      </c>
    </row>
    <row r="11" spans="1:53" ht="66.75" customHeight="1">
      <c r="A11" s="5" t="s">
        <v>113</v>
      </c>
      <c r="B11" s="43">
        <v>2009</v>
      </c>
      <c r="E11" s="148" t="s">
        <v>198</v>
      </c>
      <c r="F11" s="152"/>
      <c r="I11" s="148" t="s">
        <v>212</v>
      </c>
      <c r="O11" s="148" t="s">
        <v>346</v>
      </c>
      <c r="V11" s="245" t="s">
        <v>212</v>
      </c>
      <c r="W11" s="242"/>
      <c r="X11" s="43" t="s">
        <v>641</v>
      </c>
      <c r="Y11" s="43" t="s">
        <v>642</v>
      </c>
      <c r="Z11" s="311"/>
      <c r="AP11" s="247"/>
      <c r="AW11" s="553" t="s">
        <v>592</v>
      </c>
      <c r="AX11" s="554" t="s">
        <v>592</v>
      </c>
    </row>
    <row r="12" spans="1:53" ht="33.75">
      <c r="A12" s="5" t="s">
        <v>68</v>
      </c>
      <c r="B12" s="43">
        <v>2010</v>
      </c>
      <c r="E12" s="148" t="s">
        <v>199</v>
      </c>
      <c r="F12" s="152"/>
      <c r="G12" s="155" t="s">
        <v>295</v>
      </c>
      <c r="H12" s="155" t="s">
        <v>263</v>
      </c>
      <c r="I12" s="148" t="s">
        <v>213</v>
      </c>
      <c r="O12" s="156" t="s">
        <v>377</v>
      </c>
      <c r="AW12" s="553" t="s">
        <v>212</v>
      </c>
      <c r="AX12" s="554" t="s">
        <v>212</v>
      </c>
    </row>
    <row r="13" spans="1:53" ht="22.5">
      <c r="A13" s="5" t="s">
        <v>114</v>
      </c>
      <c r="B13" s="43">
        <v>2011</v>
      </c>
      <c r="E13" s="148" t="s">
        <v>200</v>
      </c>
      <c r="F13" s="152"/>
      <c r="G13" s="148" t="s">
        <v>264</v>
      </c>
      <c r="H13" s="148" t="s">
        <v>265</v>
      </c>
      <c r="I13" s="148" t="s">
        <v>214</v>
      </c>
      <c r="O13" s="156" t="s">
        <v>358</v>
      </c>
      <c r="AW13" s="553" t="s">
        <v>213</v>
      </c>
      <c r="AX13" s="554" t="s">
        <v>213</v>
      </c>
    </row>
    <row r="14" spans="1:53" ht="21" customHeight="1">
      <c r="A14" s="5" t="s">
        <v>69</v>
      </c>
      <c r="B14" s="43">
        <v>2012</v>
      </c>
      <c r="G14" s="148" t="s">
        <v>266</v>
      </c>
      <c r="H14" s="148" t="s">
        <v>266</v>
      </c>
      <c r="I14" s="148" t="s">
        <v>215</v>
      </c>
      <c r="N14" s="99" t="s">
        <v>319</v>
      </c>
      <c r="AW14" s="553" t="s">
        <v>214</v>
      </c>
      <c r="AX14" s="554" t="s">
        <v>214</v>
      </c>
    </row>
    <row r="15" spans="1:53" ht="21" customHeight="1">
      <c r="A15" s="5" t="s">
        <v>467</v>
      </c>
      <c r="B15" s="43">
        <v>2013</v>
      </c>
      <c r="I15" s="148" t="s">
        <v>216</v>
      </c>
      <c r="N15" s="233" t="s">
        <v>327</v>
      </c>
      <c r="AW15" s="553" t="s">
        <v>215</v>
      </c>
      <c r="AX15" s="554" t="s">
        <v>215</v>
      </c>
    </row>
    <row r="16" spans="1:53" ht="21" customHeight="1">
      <c r="A16" s="5" t="s">
        <v>115</v>
      </c>
      <c r="B16" s="43">
        <v>2014</v>
      </c>
      <c r="I16" s="148" t="s">
        <v>217</v>
      </c>
      <c r="N16" s="233" t="s">
        <v>326</v>
      </c>
      <c r="AW16" s="553" t="s">
        <v>216</v>
      </c>
      <c r="AX16" s="554" t="s">
        <v>216</v>
      </c>
    </row>
    <row r="17" spans="1:50" ht="21" customHeight="1">
      <c r="A17" s="5" t="s">
        <v>116</v>
      </c>
      <c r="B17" s="43">
        <v>2015</v>
      </c>
      <c r="I17" s="148" t="s">
        <v>218</v>
      </c>
      <c r="N17" s="233" t="s">
        <v>325</v>
      </c>
      <c r="X17" s="325"/>
      <c r="AW17" s="553" t="s">
        <v>217</v>
      </c>
      <c r="AX17" s="554" t="s">
        <v>217</v>
      </c>
    </row>
    <row r="18" spans="1:50" ht="21" customHeight="1">
      <c r="A18" s="5" t="s">
        <v>117</v>
      </c>
      <c r="B18" s="43">
        <v>2016</v>
      </c>
      <c r="I18" s="148" t="s">
        <v>219</v>
      </c>
      <c r="N18" s="233" t="s">
        <v>324</v>
      </c>
      <c r="X18" s="325"/>
      <c r="AW18" s="553" t="s">
        <v>218</v>
      </c>
      <c r="AX18" s="554" t="s">
        <v>218</v>
      </c>
    </row>
    <row r="19" spans="1:50" ht="21" customHeight="1">
      <c r="A19" s="5" t="s">
        <v>118</v>
      </c>
      <c r="B19" s="43">
        <v>2017</v>
      </c>
      <c r="I19" s="148" t="s">
        <v>220</v>
      </c>
      <c r="N19" s="233" t="s">
        <v>323</v>
      </c>
      <c r="X19" s="325"/>
      <c r="AW19" s="553" t="s">
        <v>219</v>
      </c>
      <c r="AX19" s="554" t="s">
        <v>219</v>
      </c>
    </row>
    <row r="20" spans="1:50" ht="21" customHeight="1">
      <c r="A20" s="5" t="s">
        <v>119</v>
      </c>
      <c r="B20" s="43">
        <v>2018</v>
      </c>
      <c r="I20" s="148" t="s">
        <v>221</v>
      </c>
      <c r="N20" s="233" t="s">
        <v>322</v>
      </c>
      <c r="AW20" s="553" t="s">
        <v>220</v>
      </c>
      <c r="AX20" s="554" t="s">
        <v>220</v>
      </c>
    </row>
    <row r="21" spans="1:50" ht="21" customHeight="1">
      <c r="A21" s="5" t="s">
        <v>120</v>
      </c>
      <c r="B21" s="43">
        <v>2019</v>
      </c>
      <c r="I21" s="148" t="s">
        <v>222</v>
      </c>
      <c r="N21" s="233" t="s">
        <v>321</v>
      </c>
      <c r="AW21" s="553" t="s">
        <v>221</v>
      </c>
      <c r="AX21" s="554" t="s">
        <v>221</v>
      </c>
    </row>
    <row r="22" spans="1:50" ht="21" customHeight="1">
      <c r="A22" s="5" t="s">
        <v>121</v>
      </c>
      <c r="B22" s="43">
        <v>2020</v>
      </c>
      <c r="N22" s="233" t="s">
        <v>320</v>
      </c>
      <c r="AW22" s="553" t="s">
        <v>222</v>
      </c>
      <c r="AX22" s="554" t="s">
        <v>222</v>
      </c>
    </row>
    <row r="23" spans="1:50" ht="21" customHeight="1">
      <c r="A23" s="5" t="s">
        <v>122</v>
      </c>
      <c r="B23" s="43">
        <v>2021</v>
      </c>
      <c r="AW23" s="553" t="s">
        <v>593</v>
      </c>
      <c r="AX23" s="554" t="s">
        <v>593</v>
      </c>
    </row>
    <row r="24" spans="1:50" ht="21" customHeight="1">
      <c r="A24" s="5" t="s">
        <v>123</v>
      </c>
      <c r="B24" s="43">
        <v>2022</v>
      </c>
      <c r="AW24" s="553" t="s">
        <v>594</v>
      </c>
      <c r="AX24" s="554" t="s">
        <v>594</v>
      </c>
    </row>
    <row r="25" spans="1:50">
      <c r="A25" s="5" t="s">
        <v>124</v>
      </c>
      <c r="B25" s="43">
        <v>2023</v>
      </c>
      <c r="AW25" s="553" t="s">
        <v>595</v>
      </c>
      <c r="AX25" s="554" t="s">
        <v>595</v>
      </c>
    </row>
    <row r="26" spans="1:50">
      <c r="A26" s="5" t="s">
        <v>125</v>
      </c>
      <c r="B26" s="43">
        <v>2024</v>
      </c>
      <c r="AX26" s="554" t="s">
        <v>596</v>
      </c>
    </row>
    <row r="27" spans="1:50">
      <c r="A27" s="5" t="s">
        <v>126</v>
      </c>
      <c r="B27" s="43">
        <v>2025</v>
      </c>
      <c r="AX27" s="554" t="s">
        <v>597</v>
      </c>
    </row>
    <row r="28" spans="1:50">
      <c r="A28" s="5" t="s">
        <v>127</v>
      </c>
      <c r="D28" s="395"/>
      <c r="E28" s="396"/>
      <c r="F28" s="396"/>
      <c r="H28" s="397" t="s">
        <v>433</v>
      </c>
      <c r="AX28" s="554" t="s">
        <v>598</v>
      </c>
    </row>
    <row r="29" spans="1:50">
      <c r="A29" s="5" t="s">
        <v>128</v>
      </c>
      <c r="D29" s="398" t="s">
        <v>434</v>
      </c>
      <c r="E29" s="399" t="str">
        <f>IF(periodStart = "","", periodStart)</f>
        <v>01.01.2019</v>
      </c>
      <c r="F29" s="399" t="str">
        <f>IF(periodEnd = "","", periodEnd)</f>
        <v>31.12.2023</v>
      </c>
      <c r="H29" s="400" t="s">
        <v>1760</v>
      </c>
      <c r="AX29" s="554" t="s">
        <v>599</v>
      </c>
    </row>
    <row r="30" spans="1:50">
      <c r="A30" s="5" t="s">
        <v>129</v>
      </c>
      <c r="D30" s="401"/>
      <c r="E30" s="402"/>
      <c r="F30" s="402"/>
      <c r="AX30" s="554" t="s">
        <v>600</v>
      </c>
    </row>
    <row r="31" spans="1:50" ht="12.75">
      <c r="A31" s="5" t="s">
        <v>130</v>
      </c>
      <c r="D31" s="395"/>
      <c r="E31" s="396"/>
      <c r="F31" s="396"/>
      <c r="H31" s="403"/>
      <c r="AX31" s="554" t="s">
        <v>601</v>
      </c>
    </row>
    <row r="32" spans="1:50">
      <c r="A32" s="5" t="s">
        <v>131</v>
      </c>
      <c r="D32" s="398" t="s">
        <v>435</v>
      </c>
      <c r="E32" s="404"/>
      <c r="F32" s="404"/>
      <c r="H32" s="405" t="s">
        <v>436</v>
      </c>
      <c r="AX32" s="554" t="s">
        <v>602</v>
      </c>
    </row>
    <row r="33" spans="1:50">
      <c r="A33" s="5" t="s">
        <v>132</v>
      </c>
      <c r="AX33" s="554" t="s">
        <v>603</v>
      </c>
    </row>
    <row r="34" spans="1:50">
      <c r="A34" s="5" t="s">
        <v>133</v>
      </c>
      <c r="AX34" s="554" t="s">
        <v>604</v>
      </c>
    </row>
    <row r="35" spans="1:50">
      <c r="A35" s="5" t="s">
        <v>134</v>
      </c>
      <c r="AX35" s="554" t="s">
        <v>605</v>
      </c>
    </row>
    <row r="36" spans="1:50">
      <c r="A36" s="5" t="s">
        <v>98</v>
      </c>
      <c r="AX36" s="554" t="s">
        <v>606</v>
      </c>
    </row>
    <row r="37" spans="1:50">
      <c r="A37" s="5" t="s">
        <v>99</v>
      </c>
      <c r="AX37" s="554" t="s">
        <v>607</v>
      </c>
    </row>
    <row r="38" spans="1:50">
      <c r="A38" s="5" t="s">
        <v>100</v>
      </c>
      <c r="AX38" s="554" t="s">
        <v>608</v>
      </c>
    </row>
    <row r="39" spans="1:50">
      <c r="A39" s="5" t="s">
        <v>101</v>
      </c>
      <c r="AX39" s="554" t="s">
        <v>556</v>
      </c>
    </row>
    <row r="40" spans="1:50">
      <c r="A40" s="5" t="s">
        <v>102</v>
      </c>
      <c r="AX40" s="554" t="s">
        <v>557</v>
      </c>
    </row>
    <row r="41" spans="1:50">
      <c r="A41" s="5" t="s">
        <v>103</v>
      </c>
      <c r="AX41" s="554" t="s">
        <v>558</v>
      </c>
    </row>
    <row r="42" spans="1:50">
      <c r="A42" s="5" t="s">
        <v>135</v>
      </c>
      <c r="AX42" s="554" t="s">
        <v>559</v>
      </c>
    </row>
    <row r="43" spans="1:50">
      <c r="A43" s="5" t="s">
        <v>136</v>
      </c>
      <c r="AX43" s="554" t="s">
        <v>560</v>
      </c>
    </row>
    <row r="44" spans="1:50">
      <c r="A44" s="5" t="s">
        <v>137</v>
      </c>
      <c r="AX44" s="554" t="s">
        <v>561</v>
      </c>
    </row>
    <row r="45" spans="1:50">
      <c r="A45" s="5" t="s">
        <v>138</v>
      </c>
      <c r="AX45" s="554" t="s">
        <v>562</v>
      </c>
    </row>
    <row r="46" spans="1:50">
      <c r="A46" s="5" t="s">
        <v>139</v>
      </c>
      <c r="AX46" s="554" t="s">
        <v>563</v>
      </c>
    </row>
    <row r="47" spans="1:50">
      <c r="A47" s="5" t="s">
        <v>160</v>
      </c>
      <c r="AX47" s="554" t="s">
        <v>564</v>
      </c>
    </row>
    <row r="48" spans="1:50">
      <c r="A48" s="5" t="s">
        <v>161</v>
      </c>
      <c r="AX48" s="554" t="s">
        <v>565</v>
      </c>
    </row>
    <row r="49" spans="1:50">
      <c r="A49" s="5" t="s">
        <v>162</v>
      </c>
      <c r="AX49" s="554" t="s">
        <v>566</v>
      </c>
    </row>
    <row r="50" spans="1:50">
      <c r="A50" s="5" t="s">
        <v>140</v>
      </c>
      <c r="AX50" s="554" t="s">
        <v>567</v>
      </c>
    </row>
    <row r="51" spans="1:50">
      <c r="A51" s="5" t="s">
        <v>141</v>
      </c>
      <c r="AX51" s="554" t="s">
        <v>568</v>
      </c>
    </row>
    <row r="52" spans="1:50">
      <c r="A52" s="5" t="s">
        <v>142</v>
      </c>
      <c r="AX52" s="554" t="s">
        <v>569</v>
      </c>
    </row>
    <row r="53" spans="1:50">
      <c r="A53" s="5" t="s">
        <v>143</v>
      </c>
      <c r="AX53" s="554" t="s">
        <v>570</v>
      </c>
    </row>
    <row r="54" spans="1:50">
      <c r="A54" s="5" t="s">
        <v>144</v>
      </c>
      <c r="AX54" s="554" t="s">
        <v>571</v>
      </c>
    </row>
    <row r="55" spans="1:50">
      <c r="A55" s="5" t="s">
        <v>145</v>
      </c>
      <c r="AX55" s="554" t="s">
        <v>572</v>
      </c>
    </row>
    <row r="56" spans="1:50">
      <c r="A56" s="5" t="s">
        <v>146</v>
      </c>
      <c r="AX56" s="554" t="s">
        <v>573</v>
      </c>
    </row>
    <row r="57" spans="1:50">
      <c r="A57" s="5" t="s">
        <v>407</v>
      </c>
      <c r="AX57" s="554" t="s">
        <v>574</v>
      </c>
    </row>
    <row r="58" spans="1:50">
      <c r="A58" s="5" t="s">
        <v>147</v>
      </c>
      <c r="AX58" s="554" t="s">
        <v>575</v>
      </c>
    </row>
    <row r="59" spans="1:50">
      <c r="A59" s="5" t="s">
        <v>148</v>
      </c>
      <c r="AX59" s="554" t="s">
        <v>576</v>
      </c>
    </row>
    <row r="60" spans="1:50">
      <c r="A60" s="5" t="s">
        <v>149</v>
      </c>
      <c r="AX60" s="554" t="s">
        <v>577</v>
      </c>
    </row>
    <row r="61" spans="1:50">
      <c r="A61" s="5" t="s">
        <v>150</v>
      </c>
      <c r="AX61" s="554" t="s">
        <v>578</v>
      </c>
    </row>
    <row r="62" spans="1:50">
      <c r="A62" s="5" t="s">
        <v>93</v>
      </c>
    </row>
    <row r="63" spans="1:50">
      <c r="A63" s="5" t="s">
        <v>151</v>
      </c>
    </row>
    <row r="64" spans="1:50">
      <c r="A64" s="5" t="s">
        <v>152</v>
      </c>
    </row>
    <row r="65" spans="1:1">
      <c r="A65" s="5" t="s">
        <v>153</v>
      </c>
    </row>
    <row r="66" spans="1:1">
      <c r="A66" s="5" t="s">
        <v>154</v>
      </c>
    </row>
    <row r="67" spans="1:1">
      <c r="A67" s="5" t="s">
        <v>155</v>
      </c>
    </row>
    <row r="68" spans="1:1">
      <c r="A68" s="5" t="s">
        <v>156</v>
      </c>
    </row>
    <row r="69" spans="1:1">
      <c r="A69" s="5" t="s">
        <v>157</v>
      </c>
    </row>
    <row r="70" spans="1:1">
      <c r="A70" s="5" t="s">
        <v>158</v>
      </c>
    </row>
    <row r="71" spans="1:1">
      <c r="A71" s="5" t="s">
        <v>159</v>
      </c>
    </row>
    <row r="72" spans="1:1">
      <c r="A72" s="5" t="s">
        <v>163</v>
      </c>
    </row>
    <row r="73" spans="1:1">
      <c r="A73" s="5" t="s">
        <v>164</v>
      </c>
    </row>
    <row r="74" spans="1:1">
      <c r="A74" s="5" t="s">
        <v>165</v>
      </c>
    </row>
    <row r="75" spans="1:1">
      <c r="A75" s="5" t="s">
        <v>166</v>
      </c>
    </row>
    <row r="76" spans="1:1">
      <c r="A76" s="5" t="s">
        <v>167</v>
      </c>
    </row>
    <row r="77" spans="1:1">
      <c r="A77" s="5" t="s">
        <v>168</v>
      </c>
    </row>
    <row r="78" spans="1:1">
      <c r="A78" s="5" t="s">
        <v>169</v>
      </c>
    </row>
    <row r="79" spans="1:1">
      <c r="A79" s="5" t="s">
        <v>97</v>
      </c>
    </row>
    <row r="80" spans="1:1">
      <c r="A80" s="5" t="s">
        <v>170</v>
      </c>
    </row>
    <row r="81" spans="1:1">
      <c r="A81" s="5" t="s">
        <v>171</v>
      </c>
    </row>
    <row r="82" spans="1:1">
      <c r="A82" s="5" t="s">
        <v>172</v>
      </c>
    </row>
    <row r="83" spans="1:1">
      <c r="A83" s="5" t="s">
        <v>47</v>
      </c>
    </row>
    <row r="84" spans="1:1">
      <c r="A84" s="5" t="s">
        <v>48</v>
      </c>
    </row>
    <row r="85" spans="1:1">
      <c r="A85" s="5" t="s">
        <v>49</v>
      </c>
    </row>
    <row r="86" spans="1:1">
      <c r="A86" s="5" t="s">
        <v>50</v>
      </c>
    </row>
    <row r="87" spans="1:1">
      <c r="A87" s="5" t="s">
        <v>51</v>
      </c>
    </row>
  </sheetData>
  <sheetProtection formatColumns="0" formatRows="0"/>
  <mergeCells count="1">
    <mergeCell ref="AZ1:BA1"/>
  </mergeCells>
  <phoneticPr fontId="10" type="noConversion"/>
  <pageMargins left="0.75" right="0.75" top="1" bottom="1" header="0.5" footer="0.5"/>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modInfo">
    <tabColor indexed="47"/>
  </sheetPr>
  <dimension ref="A1:D36"/>
  <sheetViews>
    <sheetView showGridLines="0" zoomScaleNormal="100" workbookViewId="0"/>
  </sheetViews>
  <sheetFormatPr defaultRowHeight="11.25"/>
  <cols>
    <col min="1" max="1" width="3.7109375" style="42" customWidth="1"/>
    <col min="2" max="2" width="90.7109375" style="42" customWidth="1"/>
    <col min="3" max="16384" width="9.140625" style="42"/>
  </cols>
  <sheetData>
    <row r="1" spans="2:4">
      <c r="B1" s="50" t="s">
        <v>63</v>
      </c>
    </row>
    <row r="2" spans="2:4" ht="90">
      <c r="B2" s="52" t="s">
        <v>538</v>
      </c>
    </row>
    <row r="3" spans="2:4" ht="67.5">
      <c r="B3" s="52" t="s">
        <v>414</v>
      </c>
    </row>
    <row r="4" spans="2:4" ht="33.75">
      <c r="B4" s="52" t="s">
        <v>685</v>
      </c>
    </row>
    <row r="5" spans="2:4">
      <c r="B5" s="52" t="s">
        <v>226</v>
      </c>
    </row>
    <row r="6" spans="2:4" ht="22.5">
      <c r="B6" s="52" t="s">
        <v>270</v>
      </c>
    </row>
    <row r="7" spans="2:4" ht="22.5">
      <c r="B7" s="52" t="s">
        <v>271</v>
      </c>
    </row>
    <row r="8" spans="2:4" ht="22.5">
      <c r="B8" s="52" t="s">
        <v>272</v>
      </c>
    </row>
    <row r="9" spans="2:4" ht="22.5">
      <c r="B9" s="52" t="s">
        <v>539</v>
      </c>
    </row>
    <row r="10" spans="2:4" ht="56.25">
      <c r="B10" s="52" t="s">
        <v>686</v>
      </c>
    </row>
    <row r="11" spans="2:4" ht="12.75">
      <c r="B11" s="334" t="s">
        <v>412</v>
      </c>
    </row>
    <row r="12" spans="2:4">
      <c r="B12" s="50" t="s">
        <v>185</v>
      </c>
    </row>
    <row r="13" spans="2:4" ht="22.5">
      <c r="B13" s="52" t="s">
        <v>201</v>
      </c>
    </row>
    <row r="14" spans="2:4" ht="67.5">
      <c r="B14" s="52" t="s">
        <v>254</v>
      </c>
    </row>
    <row r="15" spans="2:4" ht="22.5">
      <c r="B15" s="52" t="s">
        <v>234</v>
      </c>
    </row>
    <row r="16" spans="2:4">
      <c r="B16" s="50" t="s">
        <v>210</v>
      </c>
      <c r="D16" s="93"/>
    </row>
    <row r="17" spans="1:2" ht="33.75">
      <c r="B17" s="52" t="s">
        <v>268</v>
      </c>
    </row>
    <row r="18" spans="1:2" ht="33.75">
      <c r="B18" s="52" t="s">
        <v>269</v>
      </c>
    </row>
    <row r="19" spans="1:2">
      <c r="B19" s="52" t="s">
        <v>255</v>
      </c>
    </row>
    <row r="20" spans="1:2" ht="33.75">
      <c r="B20" s="52" t="s">
        <v>296</v>
      </c>
    </row>
    <row r="21" spans="1:2">
      <c r="B21" s="50" t="s">
        <v>223</v>
      </c>
    </row>
    <row r="22" spans="1:2">
      <c r="B22" s="52" t="s">
        <v>225</v>
      </c>
    </row>
    <row r="24" spans="1:2" ht="22.5">
      <c r="B24" s="336" t="s">
        <v>381</v>
      </c>
    </row>
    <row r="26" spans="1:2">
      <c r="B26" s="50" t="s">
        <v>336</v>
      </c>
    </row>
    <row r="27" spans="1:2" ht="22.5">
      <c r="B27" s="335" t="s">
        <v>507</v>
      </c>
    </row>
    <row r="28" spans="1:2" ht="56.25">
      <c r="B28" s="335" t="s">
        <v>506</v>
      </c>
    </row>
    <row r="29" spans="1:2">
      <c r="B29" s="443" t="s">
        <v>413</v>
      </c>
    </row>
    <row r="30" spans="1:2" ht="22.5">
      <c r="B30" s="335" t="s">
        <v>680</v>
      </c>
    </row>
    <row r="32" spans="1:2">
      <c r="A32" s="406"/>
      <c r="B32" s="407" t="s">
        <v>460</v>
      </c>
    </row>
    <row r="33" spans="1:2" ht="14.25">
      <c r="A33" s="408">
        <v>1</v>
      </c>
      <c r="B33" s="409" t="s">
        <v>461</v>
      </c>
    </row>
    <row r="34" spans="1:2" ht="14.25">
      <c r="A34" s="408">
        <v>2</v>
      </c>
      <c r="B34" s="409" t="s">
        <v>462</v>
      </c>
    </row>
    <row r="35" spans="1:2">
      <c r="B35" s="407" t="s">
        <v>463</v>
      </c>
    </row>
    <row r="36" spans="1:2">
      <c r="B36" s="409" t="s">
        <v>464</v>
      </c>
    </row>
  </sheetData>
  <phoneticPr fontId="9" type="noConversion"/>
  <pageMargins left="0.75" right="0.75" top="1" bottom="1" header="0.5" footer="0.5"/>
  <pageSetup paperSize="9" orientation="portrait" horizontalDpi="200" verticalDpi="2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modList05">
    <tabColor rgb="FFFFCC99"/>
  </sheetPr>
  <dimension ref="A1"/>
  <sheetViews>
    <sheetView showGridLines="0" workbookViewId="0"/>
  </sheetViews>
  <sheetFormatPr defaultRowHeight="11.25"/>
  <sheetData/>
  <sheetProtection formatColumns="0" formatRows="0"/>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modList06">
    <tabColor indexed="47"/>
  </sheetPr>
  <dimension ref="A1"/>
  <sheetViews>
    <sheetView showGridLines="0" zoomScaleNormal="100" workbookViewId="0"/>
  </sheetViews>
  <sheetFormatPr defaultRowHeight="11.25"/>
  <sheetData>
    <row r="1" spans="1:1">
      <c r="A1" s="2"/>
    </row>
  </sheetData>
  <phoneticPr fontId="9"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modList07">
    <tabColor indexed="47"/>
  </sheetPr>
  <dimension ref="A1"/>
  <sheetViews>
    <sheetView showGridLines="0" zoomScaleNormal="100" workbookViewId="0"/>
  </sheetViews>
  <sheetFormatPr defaultRowHeight="11.25"/>
  <cols>
    <col min="1" max="16384" width="9.140625" style="229"/>
  </cols>
  <sheetData>
    <row r="1" spans="1:1">
      <c r="A1" s="257"/>
    </row>
  </sheetData>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modList11">
    <tabColor indexed="47"/>
  </sheetPr>
  <dimension ref="A1"/>
  <sheetViews>
    <sheetView showGridLines="0" zoomScaleNormal="100" workbookViewId="0"/>
  </sheetViews>
  <sheetFormatPr defaultRowHeight="11.25"/>
  <sheetData>
    <row r="1" spans="1:1">
      <c r="A1" s="2"/>
    </row>
  </sheetData>
  <sheetProtection formatColumns="0" formatRows="0"/>
  <phoneticPr fontId="9"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modList12">
    <tabColor indexed="47"/>
  </sheetPr>
  <dimension ref="A1"/>
  <sheetViews>
    <sheetView showGridLines="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modfrmDateChoose">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modComm">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02">
    <tabColor rgb="FFCCCCFF"/>
  </sheetPr>
  <dimension ref="A1:T46"/>
  <sheetViews>
    <sheetView showGridLines="0" topLeftCell="C16" zoomScaleNormal="100" workbookViewId="0">
      <selection activeCell="F45" sqref="F45"/>
    </sheetView>
  </sheetViews>
  <sheetFormatPr defaultRowHeight="11.25"/>
  <cols>
    <col min="1" max="2" width="3.7109375" style="313" hidden="1" customWidth="1"/>
    <col min="3" max="3" width="3.7109375" style="103" bestFit="1" customWidth="1"/>
    <col min="4" max="4" width="6.140625" style="103" customWidth="1"/>
    <col min="5" max="5" width="50.7109375" style="103" customWidth="1"/>
    <col min="6" max="6" width="33.85546875" style="103" customWidth="1"/>
    <col min="7" max="7" width="8.5703125" style="103" customWidth="1"/>
    <col min="8" max="8" width="3.7109375" style="103" customWidth="1"/>
    <col min="9" max="9" width="5.42578125" style="103" customWidth="1"/>
    <col min="10" max="10" width="47.85546875" style="103" customWidth="1"/>
    <col min="11" max="12" width="3.7109375" style="103" customWidth="1"/>
    <col min="13" max="13" width="5.7109375" style="103" customWidth="1"/>
    <col min="14" max="14" width="28.140625" style="103" customWidth="1"/>
    <col min="15" max="16" width="3.7109375" style="103" customWidth="1"/>
    <col min="17" max="17" width="5.7109375" style="103" customWidth="1"/>
    <col min="18" max="18" width="34.42578125" style="103" customWidth="1"/>
    <col min="19" max="19" width="30.7109375" style="103" customWidth="1"/>
    <col min="20" max="20" width="3.7109375" style="103" customWidth="1"/>
    <col min="21" max="16384" width="9.140625" style="103"/>
  </cols>
  <sheetData>
    <row r="1" spans="1:20" hidden="1">
      <c r="A1" s="322"/>
    </row>
    <row r="2" spans="1:20" hidden="1"/>
    <row r="3" spans="1:20" hidden="1"/>
    <row r="4" spans="1:20" ht="3" customHeight="1"/>
    <row r="5" spans="1:20" s="124" customFormat="1" ht="24.95" customHeight="1">
      <c r="A5" s="314"/>
      <c r="B5" s="314"/>
      <c r="D5" s="713" t="s">
        <v>678</v>
      </c>
      <c r="E5" s="714"/>
      <c r="F5" s="714"/>
      <c r="G5" s="714"/>
      <c r="H5" s="714"/>
      <c r="I5" s="714"/>
      <c r="J5" s="715"/>
      <c r="K5" s="600"/>
      <c r="L5" s="232"/>
      <c r="M5" s="232"/>
      <c r="N5" s="232"/>
      <c r="O5" s="232"/>
      <c r="P5" s="232"/>
      <c r="Q5" s="232"/>
      <c r="R5" s="232"/>
      <c r="S5" s="232"/>
    </row>
    <row r="6" spans="1:20" s="184" customFormat="1" hidden="1">
      <c r="A6" s="448"/>
      <c r="B6" s="448"/>
      <c r="D6" s="745"/>
      <c r="E6" s="746"/>
      <c r="F6" s="746"/>
      <c r="G6" s="746"/>
      <c r="H6" s="746"/>
      <c r="I6" s="746"/>
      <c r="J6" s="747"/>
    </row>
    <row r="7" spans="1:20" s="184" customFormat="1" hidden="1">
      <c r="A7" s="448"/>
      <c r="B7" s="448"/>
      <c r="E7" s="743"/>
      <c r="F7" s="743"/>
      <c r="G7" s="742"/>
      <c r="H7" s="742"/>
      <c r="I7" s="742"/>
      <c r="J7" s="742"/>
    </row>
    <row r="8" spans="1:20" s="184" customFormat="1" hidden="1">
      <c r="A8" s="448"/>
      <c r="B8" s="448"/>
      <c r="E8" s="743"/>
      <c r="F8" s="743"/>
      <c r="G8" s="742"/>
      <c r="H8" s="742"/>
      <c r="I8" s="742"/>
      <c r="J8" s="742"/>
    </row>
    <row r="9" spans="1:20" s="184" customFormat="1" hidden="1">
      <c r="A9" s="448"/>
      <c r="B9" s="448"/>
      <c r="E9" s="743"/>
      <c r="F9" s="743"/>
      <c r="G9" s="742"/>
      <c r="H9" s="742"/>
      <c r="I9" s="742"/>
      <c r="J9" s="742"/>
    </row>
    <row r="10" spans="1:20" s="184" customFormat="1" hidden="1">
      <c r="A10" s="448"/>
      <c r="B10" s="448"/>
      <c r="E10" s="743"/>
      <c r="F10" s="743"/>
      <c r="G10" s="742"/>
      <c r="H10" s="742"/>
      <c r="I10" s="742"/>
      <c r="J10" s="742"/>
    </row>
    <row r="11" spans="1:20" s="184" customFormat="1" hidden="1">
      <c r="A11" s="448"/>
      <c r="B11" s="448"/>
      <c r="D11" s="166"/>
      <c r="E11" s="743"/>
      <c r="F11" s="743"/>
      <c r="G11" s="167"/>
      <c r="H11" s="212"/>
      <c r="I11" s="212"/>
      <c r="J11" s="166"/>
      <c r="K11" s="167"/>
      <c r="L11" s="166"/>
      <c r="M11" s="166"/>
      <c r="N11" s="167"/>
      <c r="O11" s="167"/>
      <c r="P11" s="166"/>
      <c r="Q11" s="166"/>
      <c r="R11" s="167"/>
    </row>
    <row r="12" spans="1:20" s="184" customFormat="1" hidden="1">
      <c r="A12" s="448"/>
      <c r="B12" s="448"/>
      <c r="E12" s="743"/>
      <c r="F12" s="743"/>
      <c r="G12" s="167"/>
      <c r="H12" s="212"/>
      <c r="I12" s="212"/>
      <c r="J12" s="211"/>
      <c r="K12" s="166"/>
      <c r="L12" s="166"/>
      <c r="M12" s="166"/>
      <c r="N12" s="167"/>
      <c r="O12" s="166"/>
      <c r="P12" s="166"/>
      <c r="Q12" s="166"/>
      <c r="R12" s="167"/>
    </row>
    <row r="13" spans="1:20" s="184" customFormat="1" hidden="1">
      <c r="A13" s="448"/>
      <c r="B13" s="448"/>
      <c r="E13" s="744"/>
      <c r="F13" s="744"/>
      <c r="G13" s="252"/>
      <c r="H13" s="212"/>
      <c r="I13" s="166"/>
      <c r="J13" s="166"/>
      <c r="K13" s="166"/>
      <c r="L13" s="166"/>
      <c r="M13" s="166"/>
      <c r="N13" s="167"/>
      <c r="O13" s="166"/>
      <c r="P13" s="166"/>
      <c r="Q13" s="166"/>
      <c r="R13" s="167"/>
    </row>
    <row r="14" spans="1:20" s="184" customFormat="1" hidden="1">
      <c r="A14" s="448"/>
      <c r="B14" s="448"/>
    </row>
    <row r="15" spans="1:20" hidden="1"/>
    <row r="16" spans="1:20" s="124" customFormat="1" ht="3" customHeight="1">
      <c r="A16" s="314"/>
      <c r="B16" s="314"/>
      <c r="D16" s="449"/>
      <c r="E16" s="449"/>
      <c r="F16" s="449"/>
      <c r="G16" s="449"/>
      <c r="H16" s="449"/>
      <c r="I16" s="449"/>
      <c r="J16" s="449"/>
      <c r="K16" s="449"/>
      <c r="L16" s="449"/>
      <c r="M16" s="449"/>
      <c r="N16" s="449"/>
      <c r="O16" s="449"/>
      <c r="P16" s="449"/>
      <c r="Q16" s="449"/>
      <c r="R16" s="449"/>
      <c r="S16" s="449"/>
      <c r="T16" s="168"/>
    </row>
    <row r="17" spans="1:20" ht="27" customHeight="1">
      <c r="D17" s="740" t="s">
        <v>95</v>
      </c>
      <c r="E17" s="740" t="s">
        <v>300</v>
      </c>
      <c r="F17" s="740" t="s">
        <v>83</v>
      </c>
      <c r="G17" s="740" t="s">
        <v>465</v>
      </c>
      <c r="H17" s="740" t="s">
        <v>95</v>
      </c>
      <c r="I17" s="740"/>
      <c r="J17" s="740" t="s">
        <v>23</v>
      </c>
      <c r="K17" s="741" t="s">
        <v>513</v>
      </c>
      <c r="L17" s="741"/>
      <c r="M17" s="741"/>
      <c r="N17" s="741"/>
      <c r="O17" s="741" t="s">
        <v>679</v>
      </c>
      <c r="P17" s="741"/>
      <c r="Q17" s="741"/>
      <c r="R17" s="741"/>
      <c r="S17" s="740" t="s">
        <v>247</v>
      </c>
    </row>
    <row r="18" spans="1:20" ht="30.75" customHeight="1">
      <c r="D18" s="740"/>
      <c r="E18" s="740"/>
      <c r="F18" s="740"/>
      <c r="G18" s="740"/>
      <c r="H18" s="740"/>
      <c r="I18" s="740"/>
      <c r="J18" s="740"/>
      <c r="K18" s="118" t="s">
        <v>303</v>
      </c>
      <c r="L18" s="740" t="s">
        <v>95</v>
      </c>
      <c r="M18" s="740"/>
      <c r="N18" s="118" t="s">
        <v>233</v>
      </c>
      <c r="O18" s="118" t="s">
        <v>303</v>
      </c>
      <c r="P18" s="740" t="s">
        <v>95</v>
      </c>
      <c r="Q18" s="740"/>
      <c r="R18" s="118" t="s">
        <v>233</v>
      </c>
      <c r="S18" s="740"/>
    </row>
    <row r="19" spans="1:20" s="548" customFormat="1" ht="12" customHeight="1">
      <c r="A19" s="547"/>
      <c r="B19" s="547"/>
      <c r="D19" s="41" t="s">
        <v>96</v>
      </c>
      <c r="E19" s="41" t="s">
        <v>52</v>
      </c>
      <c r="F19" s="41" t="s">
        <v>53</v>
      </c>
      <c r="G19" s="41" t="s">
        <v>54</v>
      </c>
      <c r="H19" s="739" t="s">
        <v>71</v>
      </c>
      <c r="I19" s="739"/>
      <c r="J19" s="41" t="s">
        <v>72</v>
      </c>
      <c r="K19" s="41" t="s">
        <v>186</v>
      </c>
      <c r="L19" s="739" t="s">
        <v>187</v>
      </c>
      <c r="M19" s="739"/>
      <c r="N19" s="41" t="s">
        <v>211</v>
      </c>
      <c r="O19" s="41" t="s">
        <v>212</v>
      </c>
      <c r="P19" s="739" t="s">
        <v>213</v>
      </c>
      <c r="Q19" s="739"/>
      <c r="R19" s="41" t="s">
        <v>214</v>
      </c>
      <c r="S19" s="41" t="s">
        <v>215</v>
      </c>
    </row>
    <row r="20" spans="1:20" ht="14.25" hidden="1">
      <c r="C20" s="442"/>
      <c r="D20" s="490">
        <v>0</v>
      </c>
      <c r="E20" s="543"/>
      <c r="F20" s="543"/>
      <c r="G20" s="126"/>
      <c r="H20" s="544"/>
      <c r="I20" s="544"/>
      <c r="J20" s="331"/>
      <c r="K20" s="126"/>
      <c r="L20" s="331"/>
      <c r="M20" s="331"/>
      <c r="N20" s="545"/>
      <c r="O20" s="126"/>
      <c r="P20" s="331"/>
      <c r="Q20" s="331"/>
      <c r="R20" s="546"/>
      <c r="S20" s="126"/>
      <c r="T20" s="231"/>
    </row>
    <row r="21" spans="1:20" s="643" customFormat="1" ht="17.100000000000001" customHeight="1">
      <c r="A21" s="308">
        <v>1</v>
      </c>
      <c r="C21" s="442"/>
      <c r="D21" s="729">
        <v>1</v>
      </c>
      <c r="E21" s="733" t="s">
        <v>636</v>
      </c>
      <c r="F21" s="735" t="s">
        <v>1375</v>
      </c>
      <c r="G21" s="738" t="s">
        <v>88</v>
      </c>
      <c r="H21" s="729"/>
      <c r="I21" s="729">
        <v>1</v>
      </c>
      <c r="J21" s="730" t="s">
        <v>636</v>
      </c>
      <c r="K21" s="721" t="s">
        <v>87</v>
      </c>
      <c r="L21" s="726"/>
      <c r="M21" s="726" t="s">
        <v>96</v>
      </c>
      <c r="N21" s="719" t="s">
        <v>1709</v>
      </c>
      <c r="O21" s="721" t="s">
        <v>88</v>
      </c>
      <c r="P21" s="660"/>
      <c r="Q21" s="660" t="s">
        <v>96</v>
      </c>
      <c r="R21" s="675"/>
      <c r="S21" s="655"/>
    </row>
    <row r="22" spans="1:20" s="643" customFormat="1" ht="17.100000000000001" customHeight="1">
      <c r="A22" s="308"/>
      <c r="C22" s="184"/>
      <c r="D22" s="727"/>
      <c r="E22" s="734"/>
      <c r="F22" s="736"/>
      <c r="G22" s="722"/>
      <c r="H22" s="727"/>
      <c r="I22" s="727"/>
      <c r="J22" s="731"/>
      <c r="K22" s="722"/>
      <c r="L22" s="727"/>
      <c r="M22" s="727"/>
      <c r="N22" s="720"/>
      <c r="O22" s="722"/>
      <c r="P22" s="332"/>
      <c r="Q22" s="122"/>
      <c r="R22" s="122"/>
      <c r="S22" s="123"/>
    </row>
    <row r="23" spans="1:20" s="643" customFormat="1" ht="17.100000000000001" customHeight="1">
      <c r="A23" s="308"/>
      <c r="C23" s="184"/>
      <c r="D23" s="727"/>
      <c r="E23" s="734"/>
      <c r="F23" s="736"/>
      <c r="G23" s="722"/>
      <c r="H23" s="727"/>
      <c r="I23" s="727"/>
      <c r="J23" s="731"/>
      <c r="K23" s="722"/>
      <c r="L23" s="723"/>
      <c r="M23" s="726" t="s">
        <v>52</v>
      </c>
      <c r="N23" s="719" t="s">
        <v>1710</v>
      </c>
      <c r="O23" s="721" t="s">
        <v>88</v>
      </c>
      <c r="P23" s="660"/>
      <c r="Q23" s="660" t="s">
        <v>96</v>
      </c>
      <c r="R23" s="675"/>
      <c r="S23" s="655"/>
    </row>
    <row r="24" spans="1:20" s="643" customFormat="1" ht="17.100000000000001" customHeight="1">
      <c r="A24" s="308"/>
      <c r="C24" s="184"/>
      <c r="D24" s="727"/>
      <c r="E24" s="734"/>
      <c r="F24" s="736"/>
      <c r="G24" s="722"/>
      <c r="H24" s="727"/>
      <c r="I24" s="727"/>
      <c r="J24" s="731"/>
      <c r="K24" s="722"/>
      <c r="L24" s="725"/>
      <c r="M24" s="727"/>
      <c r="N24" s="720"/>
      <c r="O24" s="722"/>
      <c r="P24" s="332"/>
      <c r="Q24" s="122"/>
      <c r="R24" s="122"/>
      <c r="S24" s="123"/>
    </row>
    <row r="25" spans="1:20" s="643" customFormat="1" ht="17.100000000000001" customHeight="1">
      <c r="A25" s="308"/>
      <c r="C25" s="184"/>
      <c r="D25" s="727"/>
      <c r="E25" s="734"/>
      <c r="F25" s="736"/>
      <c r="G25" s="722"/>
      <c r="H25" s="727"/>
      <c r="I25" s="727"/>
      <c r="J25" s="731"/>
      <c r="K25" s="722"/>
      <c r="L25" s="723"/>
      <c r="M25" s="726" t="s">
        <v>53</v>
      </c>
      <c r="N25" s="719" t="s">
        <v>1711</v>
      </c>
      <c r="O25" s="721" t="s">
        <v>88</v>
      </c>
      <c r="P25" s="660"/>
      <c r="Q25" s="660" t="s">
        <v>96</v>
      </c>
      <c r="R25" s="675"/>
      <c r="S25" s="655"/>
    </row>
    <row r="26" spans="1:20" s="643" customFormat="1" ht="17.100000000000001" customHeight="1">
      <c r="A26" s="308"/>
      <c r="C26" s="184"/>
      <c r="D26" s="727"/>
      <c r="E26" s="734"/>
      <c r="F26" s="736"/>
      <c r="G26" s="722"/>
      <c r="H26" s="727"/>
      <c r="I26" s="727"/>
      <c r="J26" s="731"/>
      <c r="K26" s="722"/>
      <c r="L26" s="725"/>
      <c r="M26" s="727"/>
      <c r="N26" s="720"/>
      <c r="O26" s="722"/>
      <c r="P26" s="332"/>
      <c r="Q26" s="122"/>
      <c r="R26" s="122"/>
      <c r="S26" s="123"/>
    </row>
    <row r="27" spans="1:20" s="643" customFormat="1" ht="17.100000000000001" customHeight="1">
      <c r="A27" s="308"/>
      <c r="C27" s="184"/>
      <c r="D27" s="727"/>
      <c r="E27" s="734"/>
      <c r="F27" s="736"/>
      <c r="G27" s="722"/>
      <c r="H27" s="727"/>
      <c r="I27" s="727"/>
      <c r="J27" s="731"/>
      <c r="K27" s="722"/>
      <c r="L27" s="723"/>
      <c r="M27" s="726" t="s">
        <v>54</v>
      </c>
      <c r="N27" s="719" t="s">
        <v>1712</v>
      </c>
      <c r="O27" s="721" t="s">
        <v>88</v>
      </c>
      <c r="P27" s="660"/>
      <c r="Q27" s="660" t="s">
        <v>96</v>
      </c>
      <c r="R27" s="675"/>
      <c r="S27" s="655"/>
    </row>
    <row r="28" spans="1:20" s="643" customFormat="1" ht="17.100000000000001" customHeight="1">
      <c r="A28" s="308"/>
      <c r="C28" s="184"/>
      <c r="D28" s="727"/>
      <c r="E28" s="734"/>
      <c r="F28" s="736"/>
      <c r="G28" s="722"/>
      <c r="H28" s="727"/>
      <c r="I28" s="727"/>
      <c r="J28" s="731"/>
      <c r="K28" s="722"/>
      <c r="L28" s="725"/>
      <c r="M28" s="727"/>
      <c r="N28" s="720"/>
      <c r="O28" s="722"/>
      <c r="P28" s="332"/>
      <c r="Q28" s="122"/>
      <c r="R28" s="122"/>
      <c r="S28" s="123"/>
    </row>
    <row r="29" spans="1:20" s="643" customFormat="1" ht="17.100000000000001" customHeight="1">
      <c r="A29" s="308"/>
      <c r="C29" s="184"/>
      <c r="D29" s="727"/>
      <c r="E29" s="734"/>
      <c r="F29" s="736"/>
      <c r="G29" s="722"/>
      <c r="H29" s="727"/>
      <c r="I29" s="727"/>
      <c r="J29" s="731"/>
      <c r="K29" s="722"/>
      <c r="L29" s="723"/>
      <c r="M29" s="726" t="s">
        <v>71</v>
      </c>
      <c r="N29" s="719" t="s">
        <v>1713</v>
      </c>
      <c r="O29" s="721" t="s">
        <v>88</v>
      </c>
      <c r="P29" s="660"/>
      <c r="Q29" s="660" t="s">
        <v>96</v>
      </c>
      <c r="R29" s="675"/>
      <c r="S29" s="655"/>
    </row>
    <row r="30" spans="1:20" s="643" customFormat="1" ht="17.100000000000001" customHeight="1">
      <c r="A30" s="308"/>
      <c r="C30" s="184"/>
      <c r="D30" s="727"/>
      <c r="E30" s="734"/>
      <c r="F30" s="736"/>
      <c r="G30" s="722"/>
      <c r="H30" s="727"/>
      <c r="I30" s="727"/>
      <c r="J30" s="731"/>
      <c r="K30" s="722"/>
      <c r="L30" s="725"/>
      <c r="M30" s="727"/>
      <c r="N30" s="720"/>
      <c r="O30" s="722"/>
      <c r="P30" s="332"/>
      <c r="Q30" s="122"/>
      <c r="R30" s="122"/>
      <c r="S30" s="123"/>
    </row>
    <row r="31" spans="1:20" s="643" customFormat="1" ht="17.100000000000001" customHeight="1">
      <c r="A31" s="308"/>
      <c r="C31" s="184"/>
      <c r="D31" s="727"/>
      <c r="E31" s="734"/>
      <c r="F31" s="736"/>
      <c r="G31" s="722"/>
      <c r="H31" s="727"/>
      <c r="I31" s="727"/>
      <c r="J31" s="731"/>
      <c r="K31" s="722"/>
      <c r="L31" s="723"/>
      <c r="M31" s="726" t="s">
        <v>72</v>
      </c>
      <c r="N31" s="719" t="s">
        <v>1714</v>
      </c>
      <c r="O31" s="721" t="s">
        <v>87</v>
      </c>
      <c r="P31" s="660"/>
      <c r="Q31" s="660" t="s">
        <v>96</v>
      </c>
      <c r="R31" s="675" t="s">
        <v>1717</v>
      </c>
      <c r="S31" s="655"/>
    </row>
    <row r="32" spans="1:20" s="643" customFormat="1" ht="17.100000000000001" customHeight="1">
      <c r="A32" s="308"/>
      <c r="C32" s="184"/>
      <c r="D32" s="727"/>
      <c r="E32" s="734"/>
      <c r="F32" s="736"/>
      <c r="G32" s="722"/>
      <c r="H32" s="727"/>
      <c r="I32" s="727"/>
      <c r="J32" s="731"/>
      <c r="K32" s="722"/>
      <c r="L32" s="724"/>
      <c r="M32" s="726"/>
      <c r="N32" s="719"/>
      <c r="O32" s="728"/>
      <c r="P32" s="673"/>
      <c r="Q32" s="660" t="s">
        <v>52</v>
      </c>
      <c r="R32" s="675" t="s">
        <v>1720</v>
      </c>
      <c r="S32" s="655"/>
    </row>
    <row r="33" spans="1:19" s="643" customFormat="1" ht="17.100000000000001" customHeight="1">
      <c r="A33" s="308"/>
      <c r="C33" s="184"/>
      <c r="D33" s="727"/>
      <c r="E33" s="734"/>
      <c r="F33" s="736"/>
      <c r="G33" s="722"/>
      <c r="H33" s="727"/>
      <c r="I33" s="727"/>
      <c r="J33" s="731"/>
      <c r="K33" s="722"/>
      <c r="L33" s="725"/>
      <c r="M33" s="727"/>
      <c r="N33" s="720"/>
      <c r="O33" s="722"/>
      <c r="P33" s="332"/>
      <c r="Q33" s="122"/>
      <c r="R33" s="122"/>
      <c r="S33" s="123"/>
    </row>
    <row r="34" spans="1:19" s="643" customFormat="1" ht="17.100000000000001" customHeight="1">
      <c r="A34" s="308"/>
      <c r="C34" s="184"/>
      <c r="D34" s="727"/>
      <c r="E34" s="734"/>
      <c r="F34" s="736"/>
      <c r="G34" s="722"/>
      <c r="H34" s="727"/>
      <c r="I34" s="727"/>
      <c r="J34" s="731"/>
      <c r="K34" s="722"/>
      <c r="L34" s="723"/>
      <c r="M34" s="726" t="s">
        <v>186</v>
      </c>
      <c r="N34" s="719" t="s">
        <v>1715</v>
      </c>
      <c r="O34" s="721" t="s">
        <v>88</v>
      </c>
      <c r="P34" s="660"/>
      <c r="Q34" s="660" t="s">
        <v>96</v>
      </c>
      <c r="R34" s="675"/>
      <c r="S34" s="655"/>
    </row>
    <row r="35" spans="1:19" s="643" customFormat="1" ht="17.100000000000001" customHeight="1">
      <c r="A35" s="308"/>
      <c r="C35" s="184"/>
      <c r="D35" s="727"/>
      <c r="E35" s="734"/>
      <c r="F35" s="736"/>
      <c r="G35" s="722"/>
      <c r="H35" s="727"/>
      <c r="I35" s="727"/>
      <c r="J35" s="731"/>
      <c r="K35" s="722"/>
      <c r="L35" s="725"/>
      <c r="M35" s="727"/>
      <c r="N35" s="720"/>
      <c r="O35" s="722"/>
      <c r="P35" s="332"/>
      <c r="Q35" s="122"/>
      <c r="R35" s="122"/>
      <c r="S35" s="123"/>
    </row>
    <row r="36" spans="1:19" s="643" customFormat="1" ht="17.100000000000001" customHeight="1">
      <c r="A36" s="308"/>
      <c r="C36" s="184"/>
      <c r="D36" s="727"/>
      <c r="E36" s="734"/>
      <c r="F36" s="736"/>
      <c r="G36" s="722"/>
      <c r="H36" s="727"/>
      <c r="I36" s="727"/>
      <c r="J36" s="731"/>
      <c r="K36" s="722"/>
      <c r="L36" s="723"/>
      <c r="M36" s="726" t="s">
        <v>187</v>
      </c>
      <c r="N36" s="719" t="s">
        <v>1716</v>
      </c>
      <c r="O36" s="721" t="s">
        <v>87</v>
      </c>
      <c r="P36" s="660"/>
      <c r="Q36" s="660" t="s">
        <v>96</v>
      </c>
      <c r="R36" s="675" t="s">
        <v>1718</v>
      </c>
      <c r="S36" s="655"/>
    </row>
    <row r="37" spans="1:19" s="643" customFormat="1" ht="17.100000000000001" customHeight="1">
      <c r="A37" s="308"/>
      <c r="C37" s="184"/>
      <c r="D37" s="727"/>
      <c r="E37" s="734"/>
      <c r="F37" s="736"/>
      <c r="G37" s="722"/>
      <c r="H37" s="727"/>
      <c r="I37" s="727"/>
      <c r="J37" s="731"/>
      <c r="K37" s="722"/>
      <c r="L37" s="724"/>
      <c r="M37" s="726"/>
      <c r="N37" s="719"/>
      <c r="O37" s="728"/>
      <c r="P37" s="673"/>
      <c r="Q37" s="660" t="s">
        <v>52</v>
      </c>
      <c r="R37" s="675" t="s">
        <v>1719</v>
      </c>
      <c r="S37" s="655"/>
    </row>
    <row r="38" spans="1:19" s="643" customFormat="1" ht="17.100000000000001" customHeight="1">
      <c r="A38" s="308"/>
      <c r="C38" s="184"/>
      <c r="D38" s="727"/>
      <c r="E38" s="734"/>
      <c r="F38" s="736"/>
      <c r="G38" s="722"/>
      <c r="H38" s="727"/>
      <c r="I38" s="727"/>
      <c r="J38" s="731"/>
      <c r="K38" s="722"/>
      <c r="L38" s="725"/>
      <c r="M38" s="727"/>
      <c r="N38" s="720"/>
      <c r="O38" s="722"/>
      <c r="P38" s="332"/>
      <c r="Q38" s="122"/>
      <c r="R38" s="122"/>
      <c r="S38" s="123"/>
    </row>
    <row r="39" spans="1:19" s="643" customFormat="1" ht="15" customHeight="1">
      <c r="A39" s="308"/>
      <c r="C39" s="184"/>
      <c r="D39" s="727"/>
      <c r="E39" s="734"/>
      <c r="F39" s="736"/>
      <c r="G39" s="722"/>
      <c r="H39" s="727"/>
      <c r="I39" s="727"/>
      <c r="J39" s="732"/>
      <c r="K39" s="722"/>
      <c r="L39" s="121"/>
      <c r="M39" s="122"/>
      <c r="N39" s="122"/>
      <c r="O39" s="122"/>
      <c r="P39" s="122"/>
      <c r="Q39" s="122"/>
      <c r="R39" s="122"/>
      <c r="S39" s="123"/>
    </row>
    <row r="40" spans="1:19" s="643" customFormat="1" ht="15" customHeight="1">
      <c r="A40" s="308"/>
      <c r="C40" s="184"/>
      <c r="D40" s="727"/>
      <c r="E40" s="734"/>
      <c r="F40" s="737"/>
      <c r="G40" s="722"/>
      <c r="H40" s="121"/>
      <c r="I40" s="122"/>
      <c r="J40" s="122"/>
      <c r="K40" s="122"/>
      <c r="L40" s="122"/>
      <c r="M40" s="122"/>
      <c r="N40" s="122"/>
      <c r="O40" s="122"/>
      <c r="P40" s="122"/>
      <c r="Q40" s="122"/>
      <c r="R40" s="122"/>
      <c r="S40" s="123"/>
    </row>
    <row r="41" spans="1:19" ht="17.100000000000001" customHeight="1">
      <c r="D41" s="121"/>
      <c r="E41" s="122"/>
      <c r="F41" s="122"/>
      <c r="G41" s="122"/>
      <c r="H41" s="122"/>
      <c r="I41" s="122"/>
      <c r="J41" s="122"/>
      <c r="K41" s="122"/>
      <c r="L41" s="122"/>
      <c r="M41" s="122"/>
      <c r="N41" s="122"/>
      <c r="O41" s="122"/>
      <c r="P41" s="122"/>
      <c r="Q41" s="122"/>
      <c r="R41" s="122"/>
      <c r="S41" s="123"/>
    </row>
    <row r="42" spans="1:19" ht="3" customHeight="1"/>
    <row r="43" spans="1:19" hidden="1"/>
    <row r="44" spans="1:19" ht="0.95" customHeight="1"/>
    <row r="45" spans="1:19" ht="23.25" customHeight="1"/>
    <row r="46" spans="1:19" ht="3" customHeight="1"/>
  </sheetData>
  <sheetProtection algorithmName="SHA-512" hashValue="gJQEjxbAuaZjnirHzDZCGkqQd1A/gZIMJGkJiQPPvGNNXPGOaXtAHy3fyZ65yiTT1bwrlwO6KdnDluebjtmf2A==" saltValue="tgUJzY795tDl4ipuUJxkxw==" spinCount="100000" sheet="1" objects="1" scenarios="1" formatColumns="0" formatRows="0"/>
  <dataConsolidate link="1"/>
  <mergeCells count="67">
    <mergeCell ref="D5:J5"/>
    <mergeCell ref="E11:F11"/>
    <mergeCell ref="D17:D18"/>
    <mergeCell ref="E17:E18"/>
    <mergeCell ref="E13:F13"/>
    <mergeCell ref="G9:J9"/>
    <mergeCell ref="D6:J6"/>
    <mergeCell ref="E8:F8"/>
    <mergeCell ref="E9:F9"/>
    <mergeCell ref="E10:F10"/>
    <mergeCell ref="E7:F7"/>
    <mergeCell ref="F17:F18"/>
    <mergeCell ref="E12:F12"/>
    <mergeCell ref="S17:S18"/>
    <mergeCell ref="O17:R17"/>
    <mergeCell ref="K17:N17"/>
    <mergeCell ref="G17:G18"/>
    <mergeCell ref="G7:J7"/>
    <mergeCell ref="G8:J8"/>
    <mergeCell ref="J17:J18"/>
    <mergeCell ref="G10:J10"/>
    <mergeCell ref="H17:I18"/>
    <mergeCell ref="H19:I19"/>
    <mergeCell ref="L18:M18"/>
    <mergeCell ref="P18:Q18"/>
    <mergeCell ref="L19:M19"/>
    <mergeCell ref="P19:Q19"/>
    <mergeCell ref="D21:D40"/>
    <mergeCell ref="E21:E40"/>
    <mergeCell ref="F21:F40"/>
    <mergeCell ref="G21:G40"/>
    <mergeCell ref="H21:H39"/>
    <mergeCell ref="I21:I39"/>
    <mergeCell ref="J21:J39"/>
    <mergeCell ref="K21:K39"/>
    <mergeCell ref="L21:L22"/>
    <mergeCell ref="M21:M22"/>
    <mergeCell ref="L25:L26"/>
    <mergeCell ref="M25:M26"/>
    <mergeCell ref="L29:L30"/>
    <mergeCell ref="M29:M30"/>
    <mergeCell ref="L34:L35"/>
    <mergeCell ref="M34:M35"/>
    <mergeCell ref="N21:N22"/>
    <mergeCell ref="O21:O22"/>
    <mergeCell ref="L23:L24"/>
    <mergeCell ref="M23:M24"/>
    <mergeCell ref="N23:N24"/>
    <mergeCell ref="O23:O24"/>
    <mergeCell ref="N25:N26"/>
    <mergeCell ref="O25:O26"/>
    <mergeCell ref="L27:L28"/>
    <mergeCell ref="M27:M28"/>
    <mergeCell ref="N27:N28"/>
    <mergeCell ref="O27:O28"/>
    <mergeCell ref="N29:N30"/>
    <mergeCell ref="O29:O30"/>
    <mergeCell ref="L31:L33"/>
    <mergeCell ref="M31:M33"/>
    <mergeCell ref="N31:N33"/>
    <mergeCell ref="O31:O33"/>
    <mergeCell ref="N34:N35"/>
    <mergeCell ref="O34:O35"/>
    <mergeCell ref="L36:L38"/>
    <mergeCell ref="M36:M38"/>
    <mergeCell ref="N36:N38"/>
    <mergeCell ref="O36:O38"/>
  </mergeCells>
  <phoneticPr fontId="9" type="noConversion"/>
  <dataValidations xWindow="622" yWindow="221" count="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18 N18" xr:uid="{00000000-0002-0000-0500-000000000000}"/>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N21:N38" xr:uid="{C403809F-9180-45D2-9869-B27A874D8ADC}">
      <formula1>DESCRIPTION_TERRITORY</formula1>
    </dataValidation>
    <dataValidation allowBlank="1" showInputMessage="1" showErrorMessage="1" prompt="Выберите виды деятельности, выполнив двойной щелчок левой кнопки мыши по ячейке." sqref="F21 F23 F25 F27 F29 F34 F31:F32 F36:F37" xr:uid="{4FE7734B-8B05-4DB8-8428-C326D5A0432E}"/>
    <dataValidation allowBlank="1" showInputMessage="1" showErrorMessage="1" prompt="Для выбора выполните двойной щелчок левой клавиши мыши по соответствующей ячейке." sqref="G21 K21 O21 G23 K23 O23 G25 K25 O25 G27 K27 O27 G29 K29 O29 K31:K32 O31:O32 O34 G34 K34 G31:G32 K36:K37 O36:O37 G36:G37" xr:uid="{9D320FDE-236D-438F-A1B5-8E596264896C}"/>
    <dataValidation type="textLength" operator="lessThanOrEqual" allowBlank="1" showInputMessage="1" showErrorMessage="1" errorTitle="Ошибка" error="Допускается ввод не более 900 символов!" sqref="R21:S21 J21 R23:S23 J23 R25:S25 J25 R27:S27 J27 R29:S29 J29 J31:J32 J34 R34:S34 R31:S32 J36:J37 R36:S37" xr:uid="{C670AFC8-63DD-4179-B848-CA8685512F35}">
      <formula1>900</formula1>
    </dataValidation>
    <dataValidation type="list" allowBlank="1" showInputMessage="1" showErrorMessage="1" errorTitle="Ошибка" error="Выберите значение из списка" prompt="Выберите значение из списка" sqref="E23 E25 E27 E29 E34 E31:E32 E36:E37" xr:uid="{75CA23FE-2ABA-4D4A-BFC6-C2BBCBC88855}">
      <formula1>kind_group_rates_load_filter</formula1>
    </dataValidation>
  </dataValidations>
  <pageMargins left="0.7" right="0.7" top="0.75" bottom="0.75" header="0.3" footer="0.3"/>
  <pageSetup paperSize="9" orientation="portrait" verticalDpi="1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modThisWorkbook">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modfrmReestrMR">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modfrmCheckUpdates">
    <tabColor indexed="47"/>
  </sheetPr>
  <dimension ref="A1"/>
  <sheetViews>
    <sheetView showGridLines="0" zoomScaleNormal="100" workbookViewId="0"/>
  </sheetViews>
  <sheetFormatPr defaultRowHeight="11.25"/>
  <sheetData>
    <row r="1" spans="1:1">
      <c r="A1" s="2"/>
    </row>
  </sheetData>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05_1">
    <tabColor theme="0" tint="-0.249977111117893"/>
  </sheetPr>
  <dimension ref="A1:T69"/>
  <sheetViews>
    <sheetView showGridLines="0" topLeftCell="E1" zoomScaleNormal="100" workbookViewId="0">
      <selection activeCell="G89" sqref="G89"/>
    </sheetView>
  </sheetViews>
  <sheetFormatPr defaultColWidth="10.5703125" defaultRowHeight="14.25"/>
  <cols>
    <col min="1" max="1" width="3.7109375" style="320" hidden="1" customWidth="1"/>
    <col min="2" max="4" width="3.7109375" style="298" hidden="1" customWidth="1"/>
    <col min="5" max="5" width="3.7109375" style="87" customWidth="1"/>
    <col min="6" max="6" width="9.7109375" style="35" customWidth="1"/>
    <col min="7" max="7" width="37.7109375" style="35" customWidth="1"/>
    <col min="8" max="8" width="66.85546875" style="35" customWidth="1"/>
    <col min="9" max="9" width="116" style="35" customWidth="1"/>
    <col min="10" max="11" width="10.5703125" style="298"/>
    <col min="12" max="12" width="11.140625" style="298" customWidth="1"/>
    <col min="13" max="20" width="10.5703125" style="298"/>
    <col min="21" max="16384" width="10.5703125" style="35"/>
  </cols>
  <sheetData>
    <row r="1" spans="1:20" ht="3" customHeight="1">
      <c r="A1" s="320" t="s">
        <v>96</v>
      </c>
    </row>
    <row r="2" spans="1:20" ht="22.5">
      <c r="F2" s="750" t="s">
        <v>526</v>
      </c>
      <c r="G2" s="751"/>
      <c r="H2" s="752"/>
      <c r="I2" s="599"/>
    </row>
    <row r="3" spans="1:20" ht="3" customHeight="1"/>
    <row r="4" spans="1:20" s="255" customFormat="1" ht="11.25">
      <c r="A4" s="319"/>
      <c r="B4" s="319"/>
      <c r="C4" s="319"/>
      <c r="D4" s="319"/>
      <c r="F4" s="704" t="s">
        <v>480</v>
      </c>
      <c r="G4" s="704"/>
      <c r="H4" s="704"/>
      <c r="I4" s="753" t="s">
        <v>481</v>
      </c>
      <c r="J4" s="319"/>
      <c r="K4" s="319"/>
      <c r="L4" s="319"/>
      <c r="M4" s="319"/>
      <c r="N4" s="319"/>
      <c r="O4" s="319"/>
      <c r="P4" s="319"/>
      <c r="Q4" s="319"/>
      <c r="R4" s="319"/>
      <c r="S4" s="319"/>
      <c r="T4" s="319"/>
    </row>
    <row r="5" spans="1:20" s="255" customFormat="1" ht="11.25" customHeight="1">
      <c r="A5" s="319"/>
      <c r="B5" s="319"/>
      <c r="C5" s="319"/>
      <c r="D5" s="319"/>
      <c r="F5" s="458" t="s">
        <v>95</v>
      </c>
      <c r="G5" s="477" t="s">
        <v>483</v>
      </c>
      <c r="H5" s="457" t="s">
        <v>468</v>
      </c>
      <c r="I5" s="753"/>
      <c r="J5" s="319"/>
      <c r="K5" s="319"/>
      <c r="L5" s="319"/>
      <c r="M5" s="319"/>
      <c r="N5" s="319"/>
      <c r="O5" s="319"/>
      <c r="P5" s="319"/>
      <c r="Q5" s="319"/>
      <c r="R5" s="319"/>
      <c r="S5" s="319"/>
      <c r="T5" s="319"/>
    </row>
    <row r="6" spans="1:20" s="255" customFormat="1" ht="12" customHeight="1">
      <c r="A6" s="319"/>
      <c r="B6" s="319"/>
      <c r="C6" s="319"/>
      <c r="D6" s="319"/>
      <c r="F6" s="459" t="s">
        <v>96</v>
      </c>
      <c r="G6" s="461">
        <v>2</v>
      </c>
      <c r="H6" s="462">
        <v>3</v>
      </c>
      <c r="I6" s="460">
        <v>4</v>
      </c>
      <c r="J6" s="319">
        <v>4</v>
      </c>
      <c r="K6" s="319"/>
      <c r="L6" s="319"/>
      <c r="M6" s="319"/>
      <c r="N6" s="319"/>
      <c r="O6" s="319"/>
      <c r="P6" s="319"/>
      <c r="Q6" s="319"/>
      <c r="R6" s="319"/>
      <c r="S6" s="319"/>
      <c r="T6" s="319"/>
    </row>
    <row r="7" spans="1:20" s="255" customFormat="1" ht="18.75">
      <c r="A7" s="319"/>
      <c r="B7" s="319"/>
      <c r="C7" s="319"/>
      <c r="D7" s="319"/>
      <c r="F7" s="473">
        <v>1</v>
      </c>
      <c r="G7" s="560" t="s">
        <v>527</v>
      </c>
      <c r="H7" s="456" t="str">
        <f>IF(dateCh="","",dateCh)</f>
        <v>12.11.2021</v>
      </c>
      <c r="I7" s="286" t="s">
        <v>528</v>
      </c>
      <c r="J7" s="472"/>
      <c r="K7" s="319"/>
      <c r="L7" s="319"/>
      <c r="M7" s="319"/>
      <c r="N7" s="319"/>
      <c r="O7" s="319"/>
      <c r="P7" s="319"/>
      <c r="Q7" s="319"/>
      <c r="R7" s="319"/>
      <c r="S7" s="319"/>
      <c r="T7" s="319"/>
    </row>
    <row r="8" spans="1:20" s="255" customFormat="1" ht="45">
      <c r="A8" s="748">
        <v>1</v>
      </c>
      <c r="B8" s="319"/>
      <c r="C8" s="319"/>
      <c r="D8" s="319"/>
      <c r="F8" s="473" t="str">
        <f>"2." &amp;mergeValue(A8)</f>
        <v>2.1</v>
      </c>
      <c r="G8" s="560" t="s">
        <v>529</v>
      </c>
      <c r="H8" s="456" t="str">
        <f>IF('Перечень тарифов'!R21="","наименование отсутствует","" &amp; 'Перечень тарифов'!R21 &amp; "")</f>
        <v>наименование отсутствует</v>
      </c>
      <c r="I8" s="286" t="s">
        <v>624</v>
      </c>
      <c r="J8" s="472"/>
      <c r="K8" s="319"/>
      <c r="L8" s="319"/>
      <c r="M8" s="319"/>
      <c r="N8" s="319"/>
      <c r="O8" s="319"/>
      <c r="P8" s="319"/>
      <c r="Q8" s="319"/>
      <c r="R8" s="319"/>
      <c r="S8" s="319"/>
      <c r="T8" s="319"/>
    </row>
    <row r="9" spans="1:20" s="255" customFormat="1" ht="22.5">
      <c r="A9" s="748"/>
      <c r="B9" s="319"/>
      <c r="C9" s="319"/>
      <c r="D9" s="319"/>
      <c r="F9" s="473" t="str">
        <f>"3." &amp;mergeValue(A9)</f>
        <v>3.1</v>
      </c>
      <c r="G9" s="560" t="s">
        <v>530</v>
      </c>
      <c r="H9" s="456" t="str">
        <f>IF('Перечень тарифов'!F21="","наименование отсутствует","" &amp; 'Перечень тарифов'!F21 &amp; "")</f>
        <v>Водоотведение</v>
      </c>
      <c r="I9" s="286" t="s">
        <v>622</v>
      </c>
      <c r="J9" s="472"/>
      <c r="K9" s="319"/>
      <c r="L9" s="319"/>
      <c r="M9" s="319"/>
      <c r="N9" s="319"/>
      <c r="O9" s="319"/>
      <c r="P9" s="319"/>
      <c r="Q9" s="319"/>
      <c r="R9" s="319"/>
      <c r="S9" s="319"/>
      <c r="T9" s="319"/>
    </row>
    <row r="10" spans="1:20" s="255" customFormat="1" ht="22.5">
      <c r="A10" s="748"/>
      <c r="B10" s="319"/>
      <c r="C10" s="319"/>
      <c r="D10" s="319"/>
      <c r="F10" s="473" t="str">
        <f>"4."&amp;mergeValue(A10)</f>
        <v>4.1</v>
      </c>
      <c r="G10" s="560" t="s">
        <v>531</v>
      </c>
      <c r="H10" s="457" t="s">
        <v>484</v>
      </c>
      <c r="I10" s="286"/>
      <c r="J10" s="472"/>
      <c r="K10" s="319"/>
      <c r="L10" s="319"/>
      <c r="M10" s="319"/>
      <c r="N10" s="319"/>
      <c r="O10" s="319"/>
      <c r="P10" s="319"/>
      <c r="Q10" s="319"/>
      <c r="R10" s="319"/>
      <c r="S10" s="319"/>
      <c r="T10" s="319"/>
    </row>
    <row r="11" spans="1:20" s="255" customFormat="1" ht="18.75">
      <c r="A11" s="748"/>
      <c r="B11" s="748">
        <v>1</v>
      </c>
      <c r="C11" s="482"/>
      <c r="D11" s="482"/>
      <c r="F11" s="473" t="str">
        <f>"4."&amp;mergeValue(A11) &amp;"."&amp;mergeValue(B11)</f>
        <v>4.1.1</v>
      </c>
      <c r="G11" s="463" t="s">
        <v>626</v>
      </c>
      <c r="H11" s="456" t="str">
        <f>IF(region_name="","",region_name)</f>
        <v>Курская область</v>
      </c>
      <c r="I11" s="286" t="s">
        <v>534</v>
      </c>
      <c r="J11" s="472"/>
      <c r="K11" s="319"/>
      <c r="L11" s="319"/>
      <c r="M11" s="319"/>
      <c r="N11" s="319"/>
      <c r="O11" s="319"/>
      <c r="P11" s="319"/>
      <c r="Q11" s="319"/>
      <c r="R11" s="319"/>
      <c r="S11" s="319"/>
      <c r="T11" s="319"/>
    </row>
    <row r="12" spans="1:20" s="255" customFormat="1" ht="22.5">
      <c r="A12" s="748"/>
      <c r="B12" s="748"/>
      <c r="C12" s="748">
        <v>1</v>
      </c>
      <c r="D12" s="482"/>
      <c r="F12" s="473" t="str">
        <f>"4."&amp;mergeValue(A12) &amp;"."&amp;mergeValue(B12)&amp;"."&amp;mergeValue(C12)</f>
        <v>4.1.1.1</v>
      </c>
      <c r="G12" s="481" t="s">
        <v>532</v>
      </c>
      <c r="H12" s="456" t="str">
        <f>IF(Территории!H13="","","" &amp; Территории!H13 &amp; "")</f>
        <v>Курский муниципальный район</v>
      </c>
      <c r="I12" s="286" t="s">
        <v>535</v>
      </c>
      <c r="J12" s="472"/>
      <c r="K12" s="319"/>
      <c r="L12" s="319"/>
      <c r="M12" s="319"/>
      <c r="N12" s="319"/>
      <c r="O12" s="319"/>
      <c r="P12" s="319"/>
      <c r="Q12" s="319"/>
      <c r="R12" s="319"/>
      <c r="S12" s="319"/>
      <c r="T12" s="319"/>
    </row>
    <row r="13" spans="1:20" s="255" customFormat="1" ht="56.25">
      <c r="A13" s="748"/>
      <c r="B13" s="748"/>
      <c r="C13" s="748"/>
      <c r="D13" s="482">
        <v>1</v>
      </c>
      <c r="F13" s="473" t="str">
        <f>"4."&amp;mergeValue(A13) &amp;"."&amp;mergeValue(B13)&amp;"."&amp;mergeValue(C13)&amp;"."&amp;mergeValue(D13)</f>
        <v>4.1.1.1.1</v>
      </c>
      <c r="G13" s="563" t="s">
        <v>533</v>
      </c>
      <c r="H13" s="456" t="str">
        <f>IF(Территории!R14="","","" &amp; Территории!R14 &amp; "")</f>
        <v>Винниковский сельсовет (38620420)</v>
      </c>
      <c r="I13" s="649" t="s">
        <v>625</v>
      </c>
      <c r="J13" s="472"/>
      <c r="K13" s="319"/>
      <c r="L13" s="319"/>
      <c r="M13" s="319"/>
      <c r="N13" s="319"/>
      <c r="O13" s="319"/>
      <c r="P13" s="319"/>
      <c r="Q13" s="319"/>
      <c r="R13" s="319"/>
      <c r="S13" s="319"/>
      <c r="T13" s="319"/>
    </row>
    <row r="14" spans="1:20" s="255" customFormat="1" ht="45">
      <c r="A14" s="748">
        <v>2</v>
      </c>
      <c r="B14" s="319"/>
      <c r="C14" s="319"/>
      <c r="D14" s="319"/>
      <c r="F14" s="662" t="str">
        <f>"2." &amp;mergeValue(A14)</f>
        <v>2.2</v>
      </c>
      <c r="G14" s="560" t="s">
        <v>529</v>
      </c>
      <c r="H14" s="651" t="str">
        <f>IF('Перечень тарифов'!R23="","наименование отсутствует","" &amp; 'Перечень тарифов'!R23 &amp; "")</f>
        <v>наименование отсутствует</v>
      </c>
      <c r="I14" s="286" t="s">
        <v>624</v>
      </c>
      <c r="J14" s="472"/>
      <c r="K14" s="319"/>
      <c r="L14" s="319"/>
      <c r="M14" s="319"/>
      <c r="N14" s="319"/>
      <c r="O14" s="319"/>
      <c r="P14" s="319"/>
      <c r="Q14" s="319"/>
      <c r="R14" s="319"/>
      <c r="S14" s="319"/>
      <c r="T14" s="319"/>
    </row>
    <row r="15" spans="1:20" s="255" customFormat="1" ht="22.5">
      <c r="A15" s="748"/>
      <c r="B15" s="319"/>
      <c r="C15" s="319"/>
      <c r="D15" s="319"/>
      <c r="F15" s="662" t="str">
        <f>"3." &amp;mergeValue(A15)</f>
        <v>3.2</v>
      </c>
      <c r="G15" s="560" t="s">
        <v>530</v>
      </c>
      <c r="H15" s="651" t="str">
        <f>IF('Перечень тарифов'!F21="","наименование отсутствует","" &amp; 'Перечень тарифов'!F21 &amp; "")</f>
        <v>Водоотведение</v>
      </c>
      <c r="I15" s="286" t="s">
        <v>622</v>
      </c>
      <c r="J15" s="472"/>
      <c r="K15" s="319"/>
      <c r="L15" s="319"/>
      <c r="M15" s="319"/>
      <c r="N15" s="319"/>
      <c r="O15" s="319"/>
      <c r="P15" s="319"/>
      <c r="Q15" s="319"/>
      <c r="R15" s="319"/>
      <c r="S15" s="319"/>
      <c r="T15" s="319"/>
    </row>
    <row r="16" spans="1:20" s="255" customFormat="1" ht="22.5">
      <c r="A16" s="748"/>
      <c r="B16" s="319"/>
      <c r="C16" s="319"/>
      <c r="D16" s="319"/>
      <c r="F16" s="662" t="str">
        <f>"4."&amp;mergeValue(A16)</f>
        <v>4.2</v>
      </c>
      <c r="G16" s="560" t="s">
        <v>531</v>
      </c>
      <c r="H16" s="659" t="s">
        <v>484</v>
      </c>
      <c r="I16" s="286"/>
      <c r="J16" s="472"/>
      <c r="K16" s="319"/>
      <c r="L16" s="319"/>
      <c r="M16" s="319"/>
      <c r="N16" s="319"/>
      <c r="O16" s="319"/>
      <c r="P16" s="319"/>
      <c r="Q16" s="319"/>
      <c r="R16" s="319"/>
      <c r="S16" s="319"/>
      <c r="T16" s="319"/>
    </row>
    <row r="17" spans="1:20" s="255" customFormat="1" ht="18.75">
      <c r="A17" s="748"/>
      <c r="B17" s="748">
        <v>1</v>
      </c>
      <c r="C17" s="648"/>
      <c r="D17" s="648"/>
      <c r="F17" s="662" t="str">
        <f>"4."&amp;mergeValue(A17) &amp;"."&amp;mergeValue(B17)</f>
        <v>4.2.1</v>
      </c>
      <c r="G17" s="463" t="s">
        <v>626</v>
      </c>
      <c r="H17" s="651" t="str">
        <f>IF(region_name="","",region_name)</f>
        <v>Курская область</v>
      </c>
      <c r="I17" s="286" t="s">
        <v>534</v>
      </c>
      <c r="J17" s="472"/>
      <c r="K17" s="319"/>
      <c r="L17" s="319"/>
      <c r="M17" s="319"/>
      <c r="N17" s="319"/>
      <c r="O17" s="319"/>
      <c r="P17" s="319"/>
      <c r="Q17" s="319"/>
      <c r="R17" s="319"/>
      <c r="S17" s="319"/>
      <c r="T17" s="319"/>
    </row>
    <row r="18" spans="1:20" s="255" customFormat="1" ht="22.5">
      <c r="A18" s="748"/>
      <c r="B18" s="748"/>
      <c r="C18" s="748">
        <v>1</v>
      </c>
      <c r="D18" s="648"/>
      <c r="F18" s="662" t="str">
        <f>"4."&amp;mergeValue(A18) &amp;"."&amp;mergeValue(B18)&amp;"."&amp;mergeValue(C18)</f>
        <v>4.2.1.1</v>
      </c>
      <c r="G18" s="481" t="s">
        <v>532</v>
      </c>
      <c r="H18" s="651" t="str">
        <f>IF(Территории!H16="","","" &amp; Территории!H16 &amp; "")</f>
        <v>Курский муниципальный район</v>
      </c>
      <c r="I18" s="286" t="s">
        <v>535</v>
      </c>
      <c r="J18" s="472"/>
      <c r="K18" s="319"/>
      <c r="L18" s="319"/>
      <c r="M18" s="319"/>
      <c r="N18" s="319"/>
      <c r="O18" s="319"/>
      <c r="P18" s="319"/>
      <c r="Q18" s="319"/>
      <c r="R18" s="319"/>
      <c r="S18" s="319"/>
      <c r="T18" s="319"/>
    </row>
    <row r="19" spans="1:20" s="255" customFormat="1" ht="56.25">
      <c r="A19" s="748"/>
      <c r="B19" s="748"/>
      <c r="C19" s="748"/>
      <c r="D19" s="648">
        <v>1</v>
      </c>
      <c r="F19" s="662" t="str">
        <f>"4."&amp;mergeValue(A19) &amp;"."&amp;mergeValue(B19)&amp;"."&amp;mergeValue(C19)&amp;"."&amp;mergeValue(D19)</f>
        <v>4.2.1.1.1</v>
      </c>
      <c r="G19" s="563" t="s">
        <v>533</v>
      </c>
      <c r="H19" s="651" t="str">
        <f>IF(Территории!R17="","","" &amp; Территории!R17 &amp; "")</f>
        <v>Ворошневский сельсовет (38620424)</v>
      </c>
      <c r="I19" s="649" t="s">
        <v>625</v>
      </c>
      <c r="J19" s="472"/>
      <c r="K19" s="319"/>
      <c r="L19" s="319"/>
      <c r="M19" s="319"/>
      <c r="N19" s="319"/>
      <c r="O19" s="319"/>
      <c r="P19" s="319"/>
      <c r="Q19" s="319"/>
      <c r="R19" s="319"/>
      <c r="S19" s="319"/>
      <c r="T19" s="319"/>
    </row>
    <row r="20" spans="1:20" s="255" customFormat="1" ht="45">
      <c r="A20" s="748">
        <v>3</v>
      </c>
      <c r="B20" s="319"/>
      <c r="C20" s="319"/>
      <c r="D20" s="319"/>
      <c r="F20" s="662" t="str">
        <f>"2." &amp;mergeValue(A20)</f>
        <v>2.3</v>
      </c>
      <c r="G20" s="560" t="s">
        <v>529</v>
      </c>
      <c r="H20" s="651" t="str">
        <f>IF('Перечень тарифов'!R25="","наименование отсутствует","" &amp; 'Перечень тарифов'!R25 &amp; "")</f>
        <v>наименование отсутствует</v>
      </c>
      <c r="I20" s="286" t="s">
        <v>624</v>
      </c>
      <c r="J20" s="472"/>
      <c r="K20" s="319"/>
      <c r="L20" s="319"/>
      <c r="M20" s="319"/>
      <c r="N20" s="319"/>
      <c r="O20" s="319"/>
      <c r="P20" s="319"/>
      <c r="Q20" s="319"/>
      <c r="R20" s="319"/>
      <c r="S20" s="319"/>
      <c r="T20" s="319"/>
    </row>
    <row r="21" spans="1:20" s="255" customFormat="1" ht="22.5">
      <c r="A21" s="748"/>
      <c r="B21" s="319"/>
      <c r="C21" s="319"/>
      <c r="D21" s="319"/>
      <c r="F21" s="662" t="str">
        <f>"3." &amp;mergeValue(A21)</f>
        <v>3.3</v>
      </c>
      <c r="G21" s="560" t="s">
        <v>530</v>
      </c>
      <c r="H21" s="651" t="str">
        <f>IF('Перечень тарифов'!F21="","наименование отсутствует","" &amp; 'Перечень тарифов'!F21 &amp; "")</f>
        <v>Водоотведение</v>
      </c>
      <c r="I21" s="286" t="s">
        <v>622</v>
      </c>
      <c r="J21" s="472"/>
      <c r="K21" s="319"/>
      <c r="L21" s="319"/>
      <c r="M21" s="319"/>
      <c r="N21" s="319"/>
      <c r="O21" s="319"/>
      <c r="P21" s="319"/>
      <c r="Q21" s="319"/>
      <c r="R21" s="319"/>
      <c r="S21" s="319"/>
      <c r="T21" s="319"/>
    </row>
    <row r="22" spans="1:20" s="255" customFormat="1" ht="22.5">
      <c r="A22" s="748"/>
      <c r="B22" s="319"/>
      <c r="C22" s="319"/>
      <c r="D22" s="319"/>
      <c r="F22" s="662" t="str">
        <f>"4."&amp;mergeValue(A22)</f>
        <v>4.3</v>
      </c>
      <c r="G22" s="560" t="s">
        <v>531</v>
      </c>
      <c r="H22" s="659" t="s">
        <v>484</v>
      </c>
      <c r="I22" s="286"/>
      <c r="J22" s="472"/>
      <c r="K22" s="319"/>
      <c r="L22" s="319"/>
      <c r="M22" s="319"/>
      <c r="N22" s="319"/>
      <c r="O22" s="319"/>
      <c r="P22" s="319"/>
      <c r="Q22" s="319"/>
      <c r="R22" s="319"/>
      <c r="S22" s="319"/>
      <c r="T22" s="319"/>
    </row>
    <row r="23" spans="1:20" s="255" customFormat="1" ht="18.75">
      <c r="A23" s="748"/>
      <c r="B23" s="748">
        <v>1</v>
      </c>
      <c r="C23" s="648"/>
      <c r="D23" s="648"/>
      <c r="F23" s="662" t="str">
        <f>"4."&amp;mergeValue(A23) &amp;"."&amp;mergeValue(B23)</f>
        <v>4.3.1</v>
      </c>
      <c r="G23" s="463" t="s">
        <v>626</v>
      </c>
      <c r="H23" s="651" t="str">
        <f>IF(region_name="","",region_name)</f>
        <v>Курская область</v>
      </c>
      <c r="I23" s="286" t="s">
        <v>534</v>
      </c>
      <c r="J23" s="472"/>
      <c r="K23" s="319"/>
      <c r="L23" s="319"/>
      <c r="M23" s="319"/>
      <c r="N23" s="319"/>
      <c r="O23" s="319"/>
      <c r="P23" s="319"/>
      <c r="Q23" s="319"/>
      <c r="R23" s="319"/>
      <c r="S23" s="319"/>
      <c r="T23" s="319"/>
    </row>
    <row r="24" spans="1:20" s="255" customFormat="1" ht="22.5">
      <c r="A24" s="748"/>
      <c r="B24" s="748"/>
      <c r="C24" s="748">
        <v>1</v>
      </c>
      <c r="D24" s="648"/>
      <c r="F24" s="662" t="str">
        <f>"4."&amp;mergeValue(A24) &amp;"."&amp;mergeValue(B24)&amp;"."&amp;mergeValue(C24)</f>
        <v>4.3.1.1</v>
      </c>
      <c r="G24" s="481" t="s">
        <v>532</v>
      </c>
      <c r="H24" s="651" t="str">
        <f>IF(Территории!H19="","","" &amp; Территории!H19 &amp; "")</f>
        <v>Курский муниципальный район</v>
      </c>
      <c r="I24" s="286" t="s">
        <v>535</v>
      </c>
      <c r="J24" s="472"/>
      <c r="K24" s="319"/>
      <c r="L24" s="319"/>
      <c r="M24" s="319"/>
      <c r="N24" s="319"/>
      <c r="O24" s="319"/>
      <c r="P24" s="319"/>
      <c r="Q24" s="319"/>
      <c r="R24" s="319"/>
      <c r="S24" s="319"/>
      <c r="T24" s="319"/>
    </row>
    <row r="25" spans="1:20" s="255" customFormat="1" ht="56.25">
      <c r="A25" s="748"/>
      <c r="B25" s="748"/>
      <c r="C25" s="748"/>
      <c r="D25" s="648">
        <v>1</v>
      </c>
      <c r="F25" s="662" t="str">
        <f>"4."&amp;mergeValue(A25) &amp;"."&amp;mergeValue(B25)&amp;"."&amp;mergeValue(C25)&amp;"."&amp;mergeValue(D25)</f>
        <v>4.3.1.1.1</v>
      </c>
      <c r="G25" s="563" t="s">
        <v>533</v>
      </c>
      <c r="H25" s="651" t="str">
        <f>IF(Территории!R20="","","" &amp; Территории!R20 &amp; "")</f>
        <v>Камышинский сельсовет (38620426)</v>
      </c>
      <c r="I25" s="649" t="s">
        <v>625</v>
      </c>
      <c r="J25" s="472"/>
      <c r="K25" s="319"/>
      <c r="L25" s="319"/>
      <c r="M25" s="319"/>
      <c r="N25" s="319"/>
      <c r="O25" s="319"/>
      <c r="P25" s="319"/>
      <c r="Q25" s="319"/>
      <c r="R25" s="319"/>
      <c r="S25" s="319"/>
      <c r="T25" s="319"/>
    </row>
    <row r="26" spans="1:20" s="255" customFormat="1" ht="45">
      <c r="A26" s="748">
        <v>4</v>
      </c>
      <c r="B26" s="319"/>
      <c r="C26" s="319"/>
      <c r="D26" s="319"/>
      <c r="F26" s="662" t="str">
        <f>"2." &amp;mergeValue(A26)</f>
        <v>2.4</v>
      </c>
      <c r="G26" s="560" t="s">
        <v>529</v>
      </c>
      <c r="H26" s="651" t="str">
        <f>IF('Перечень тарифов'!R27="","наименование отсутствует","" &amp; 'Перечень тарифов'!R27 &amp; "")</f>
        <v>наименование отсутствует</v>
      </c>
      <c r="I26" s="286" t="s">
        <v>624</v>
      </c>
      <c r="J26" s="472"/>
      <c r="K26" s="319"/>
      <c r="L26" s="319"/>
      <c r="M26" s="319"/>
      <c r="N26" s="319"/>
      <c r="O26" s="319"/>
      <c r="P26" s="319"/>
      <c r="Q26" s="319"/>
      <c r="R26" s="319"/>
      <c r="S26" s="319"/>
      <c r="T26" s="319"/>
    </row>
    <row r="27" spans="1:20" s="255" customFormat="1" ht="22.5">
      <c r="A27" s="748"/>
      <c r="B27" s="319"/>
      <c r="C27" s="319"/>
      <c r="D27" s="319"/>
      <c r="F27" s="662" t="str">
        <f>"3." &amp;mergeValue(A27)</f>
        <v>3.4</v>
      </c>
      <c r="G27" s="560" t="s">
        <v>530</v>
      </c>
      <c r="H27" s="651" t="str">
        <f>IF('Перечень тарифов'!F21="","наименование отсутствует","" &amp; 'Перечень тарифов'!F21 &amp; "")</f>
        <v>Водоотведение</v>
      </c>
      <c r="I27" s="286" t="s">
        <v>622</v>
      </c>
      <c r="J27" s="472"/>
      <c r="K27" s="319"/>
      <c r="L27" s="319"/>
      <c r="M27" s="319"/>
      <c r="N27" s="319"/>
      <c r="O27" s="319"/>
      <c r="P27" s="319"/>
      <c r="Q27" s="319"/>
      <c r="R27" s="319"/>
      <c r="S27" s="319"/>
      <c r="T27" s="319"/>
    </row>
    <row r="28" spans="1:20" s="255" customFormat="1" ht="22.5">
      <c r="A28" s="748"/>
      <c r="B28" s="319"/>
      <c r="C28" s="319"/>
      <c r="D28" s="319"/>
      <c r="F28" s="662" t="str">
        <f>"4."&amp;mergeValue(A28)</f>
        <v>4.4</v>
      </c>
      <c r="G28" s="560" t="s">
        <v>531</v>
      </c>
      <c r="H28" s="659" t="s">
        <v>484</v>
      </c>
      <c r="I28" s="286"/>
      <c r="J28" s="472"/>
      <c r="K28" s="319"/>
      <c r="L28" s="319"/>
      <c r="M28" s="319"/>
      <c r="N28" s="319"/>
      <c r="O28" s="319"/>
      <c r="P28" s="319"/>
      <c r="Q28" s="319"/>
      <c r="R28" s="319"/>
      <c r="S28" s="319"/>
      <c r="T28" s="319"/>
    </row>
    <row r="29" spans="1:20" s="255" customFormat="1" ht="18.75">
      <c r="A29" s="748"/>
      <c r="B29" s="748">
        <v>1</v>
      </c>
      <c r="C29" s="648"/>
      <c r="D29" s="648"/>
      <c r="F29" s="662" t="str">
        <f>"4."&amp;mergeValue(A29) &amp;"."&amp;mergeValue(B29)</f>
        <v>4.4.1</v>
      </c>
      <c r="G29" s="463" t="s">
        <v>626</v>
      </c>
      <c r="H29" s="651" t="str">
        <f>IF(region_name="","",region_name)</f>
        <v>Курская область</v>
      </c>
      <c r="I29" s="286" t="s">
        <v>534</v>
      </c>
      <c r="J29" s="472"/>
      <c r="K29" s="319"/>
      <c r="L29" s="319"/>
      <c r="M29" s="319"/>
      <c r="N29" s="319"/>
      <c r="O29" s="319"/>
      <c r="P29" s="319"/>
      <c r="Q29" s="319"/>
      <c r="R29" s="319"/>
      <c r="S29" s="319"/>
      <c r="T29" s="319"/>
    </row>
    <row r="30" spans="1:20" s="255" customFormat="1" ht="22.5">
      <c r="A30" s="748"/>
      <c r="B30" s="748"/>
      <c r="C30" s="748">
        <v>1</v>
      </c>
      <c r="D30" s="648"/>
      <c r="F30" s="662" t="str">
        <f>"4."&amp;mergeValue(A30) &amp;"."&amp;mergeValue(B30)&amp;"."&amp;mergeValue(C30)</f>
        <v>4.4.1.1</v>
      </c>
      <c r="G30" s="481" t="s">
        <v>532</v>
      </c>
      <c r="H30" s="651" t="str">
        <f>IF(Территории!H22="","","" &amp; Территории!H22 &amp; "")</f>
        <v>Курский муниципальный район</v>
      </c>
      <c r="I30" s="286" t="s">
        <v>535</v>
      </c>
      <c r="J30" s="472"/>
      <c r="K30" s="319"/>
      <c r="L30" s="319"/>
      <c r="M30" s="319"/>
      <c r="N30" s="319"/>
      <c r="O30" s="319"/>
      <c r="P30" s="319"/>
      <c r="Q30" s="319"/>
      <c r="R30" s="319"/>
      <c r="S30" s="319"/>
      <c r="T30" s="319"/>
    </row>
    <row r="31" spans="1:20" s="255" customFormat="1" ht="56.25">
      <c r="A31" s="748"/>
      <c r="B31" s="748"/>
      <c r="C31" s="748"/>
      <c r="D31" s="648">
        <v>1</v>
      </c>
      <c r="F31" s="662" t="str">
        <f>"4."&amp;mergeValue(A31) &amp;"."&amp;mergeValue(B31)&amp;"."&amp;mergeValue(C31)&amp;"."&amp;mergeValue(D31)</f>
        <v>4.4.1.1.1</v>
      </c>
      <c r="G31" s="563" t="s">
        <v>533</v>
      </c>
      <c r="H31" s="651" t="str">
        <f>IF(Территории!R23="","","" &amp; Территории!R23 &amp; "")</f>
        <v>Клюквинский сельсовет (38620428)</v>
      </c>
      <c r="I31" s="649" t="s">
        <v>625</v>
      </c>
      <c r="J31" s="472"/>
      <c r="K31" s="319"/>
      <c r="L31" s="319"/>
      <c r="M31" s="319"/>
      <c r="N31" s="319"/>
      <c r="O31" s="319"/>
      <c r="P31" s="319"/>
      <c r="Q31" s="319"/>
      <c r="R31" s="319"/>
      <c r="S31" s="319"/>
      <c r="T31" s="319"/>
    </row>
    <row r="32" spans="1:20" s="255" customFormat="1" ht="45">
      <c r="A32" s="748">
        <v>5</v>
      </c>
      <c r="B32" s="319"/>
      <c r="C32" s="319"/>
      <c r="D32" s="319"/>
      <c r="F32" s="662" t="str">
        <f>"2." &amp;mergeValue(A32)</f>
        <v>2.5</v>
      </c>
      <c r="G32" s="560" t="s">
        <v>529</v>
      </c>
      <c r="H32" s="651" t="str">
        <f>IF('Перечень тарифов'!R29="","наименование отсутствует","" &amp; 'Перечень тарифов'!R29 &amp; "")</f>
        <v>наименование отсутствует</v>
      </c>
      <c r="I32" s="286" t="s">
        <v>624</v>
      </c>
      <c r="J32" s="472"/>
      <c r="K32" s="319"/>
      <c r="L32" s="319"/>
      <c r="M32" s="319"/>
      <c r="N32" s="319"/>
      <c r="O32" s="319"/>
      <c r="P32" s="319"/>
      <c r="Q32" s="319"/>
      <c r="R32" s="319"/>
      <c r="S32" s="319"/>
      <c r="T32" s="319"/>
    </row>
    <row r="33" spans="1:20" s="255" customFormat="1" ht="22.5">
      <c r="A33" s="748"/>
      <c r="B33" s="319"/>
      <c r="C33" s="319"/>
      <c r="D33" s="319"/>
      <c r="F33" s="662" t="str">
        <f>"3." &amp;mergeValue(A33)</f>
        <v>3.5</v>
      </c>
      <c r="G33" s="560" t="s">
        <v>530</v>
      </c>
      <c r="H33" s="651" t="str">
        <f>IF('Перечень тарифов'!F21="","наименование отсутствует","" &amp; 'Перечень тарифов'!F21 &amp; "")</f>
        <v>Водоотведение</v>
      </c>
      <c r="I33" s="286" t="s">
        <v>622</v>
      </c>
      <c r="J33" s="472"/>
      <c r="K33" s="319"/>
      <c r="L33" s="319"/>
      <c r="M33" s="319"/>
      <c r="N33" s="319"/>
      <c r="O33" s="319"/>
      <c r="P33" s="319"/>
      <c r="Q33" s="319"/>
      <c r="R33" s="319"/>
      <c r="S33" s="319"/>
      <c r="T33" s="319"/>
    </row>
    <row r="34" spans="1:20" s="255" customFormat="1" ht="22.5">
      <c r="A34" s="748"/>
      <c r="B34" s="319"/>
      <c r="C34" s="319"/>
      <c r="D34" s="319"/>
      <c r="F34" s="662" t="str">
        <f>"4."&amp;mergeValue(A34)</f>
        <v>4.5</v>
      </c>
      <c r="G34" s="560" t="s">
        <v>531</v>
      </c>
      <c r="H34" s="659" t="s">
        <v>484</v>
      </c>
      <c r="I34" s="286"/>
      <c r="J34" s="472"/>
      <c r="K34" s="319"/>
      <c r="L34" s="319"/>
      <c r="M34" s="319"/>
      <c r="N34" s="319"/>
      <c r="O34" s="319"/>
      <c r="P34" s="319"/>
      <c r="Q34" s="319"/>
      <c r="R34" s="319"/>
      <c r="S34" s="319"/>
      <c r="T34" s="319"/>
    </row>
    <row r="35" spans="1:20" s="255" customFormat="1" ht="18.75">
      <c r="A35" s="748"/>
      <c r="B35" s="748">
        <v>1</v>
      </c>
      <c r="C35" s="648"/>
      <c r="D35" s="648"/>
      <c r="F35" s="662" t="str">
        <f>"4."&amp;mergeValue(A35) &amp;"."&amp;mergeValue(B35)</f>
        <v>4.5.1</v>
      </c>
      <c r="G35" s="463" t="s">
        <v>626</v>
      </c>
      <c r="H35" s="651" t="str">
        <f>IF(region_name="","",region_name)</f>
        <v>Курская область</v>
      </c>
      <c r="I35" s="286" t="s">
        <v>534</v>
      </c>
      <c r="J35" s="472"/>
      <c r="K35" s="319"/>
      <c r="L35" s="319"/>
      <c r="M35" s="319"/>
      <c r="N35" s="319"/>
      <c r="O35" s="319"/>
      <c r="P35" s="319"/>
      <c r="Q35" s="319"/>
      <c r="R35" s="319"/>
      <c r="S35" s="319"/>
      <c r="T35" s="319"/>
    </row>
    <row r="36" spans="1:20" s="255" customFormat="1" ht="22.5">
      <c r="A36" s="748"/>
      <c r="B36" s="748"/>
      <c r="C36" s="748">
        <v>1</v>
      </c>
      <c r="D36" s="648"/>
      <c r="F36" s="662" t="str">
        <f>"4."&amp;mergeValue(A36) &amp;"."&amp;mergeValue(B36)&amp;"."&amp;mergeValue(C36)</f>
        <v>4.5.1.1</v>
      </c>
      <c r="G36" s="481" t="s">
        <v>532</v>
      </c>
      <c r="H36" s="651" t="str">
        <f>IF(Территории!H25="","","" &amp; Территории!H25 &amp; "")</f>
        <v>Курский муниципальный район</v>
      </c>
      <c r="I36" s="286" t="s">
        <v>535</v>
      </c>
      <c r="J36" s="472"/>
      <c r="K36" s="319"/>
      <c r="L36" s="319"/>
      <c r="M36" s="319"/>
      <c r="N36" s="319"/>
      <c r="O36" s="319"/>
      <c r="P36" s="319"/>
      <c r="Q36" s="319"/>
      <c r="R36" s="319"/>
      <c r="S36" s="319"/>
      <c r="T36" s="319"/>
    </row>
    <row r="37" spans="1:20" s="255" customFormat="1" ht="56.25">
      <c r="A37" s="748"/>
      <c r="B37" s="748"/>
      <c r="C37" s="748"/>
      <c r="D37" s="648">
        <v>1</v>
      </c>
      <c r="F37" s="662" t="str">
        <f>"4."&amp;mergeValue(A37) &amp;"."&amp;mergeValue(B37)&amp;"."&amp;mergeValue(C37)&amp;"."&amp;mergeValue(D37)</f>
        <v>4.5.1.1.1</v>
      </c>
      <c r="G37" s="563" t="s">
        <v>533</v>
      </c>
      <c r="H37" s="651" t="str">
        <f>IF(Территории!R26="","","" &amp; Территории!R26 &amp; "")</f>
        <v>Лебяженский сельсовет (38620432)</v>
      </c>
      <c r="I37" s="649" t="s">
        <v>625</v>
      </c>
      <c r="J37" s="472"/>
      <c r="K37" s="319"/>
      <c r="L37" s="319"/>
      <c r="M37" s="319"/>
      <c r="N37" s="319"/>
      <c r="O37" s="319"/>
      <c r="P37" s="319"/>
      <c r="Q37" s="319"/>
      <c r="R37" s="319"/>
      <c r="S37" s="319"/>
      <c r="T37" s="319"/>
    </row>
    <row r="38" spans="1:20" s="255" customFormat="1" ht="45">
      <c r="A38" s="748">
        <v>6</v>
      </c>
      <c r="B38" s="319"/>
      <c r="C38" s="319"/>
      <c r="D38" s="319"/>
      <c r="F38" s="662" t="str">
        <f>"2." &amp;mergeValue(A38)</f>
        <v>2.6</v>
      </c>
      <c r="G38" s="560" t="s">
        <v>529</v>
      </c>
      <c r="H38" s="651" t="str">
        <f>IF('Перечень тарифов'!R31="","наименование отсутствует","" &amp; 'Перечень тарифов'!R31 &amp; "")</f>
        <v>п. Касиновский</v>
      </c>
      <c r="I38" s="286" t="s">
        <v>624</v>
      </c>
      <c r="J38" s="472"/>
      <c r="K38" s="319"/>
      <c r="L38" s="319"/>
      <c r="M38" s="319"/>
      <c r="N38" s="319"/>
      <c r="O38" s="319"/>
      <c r="P38" s="319"/>
      <c r="Q38" s="319"/>
      <c r="R38" s="319"/>
      <c r="S38" s="319"/>
      <c r="T38" s="319"/>
    </row>
    <row r="39" spans="1:20" s="255" customFormat="1" ht="22.5">
      <c r="A39" s="748"/>
      <c r="B39" s="319"/>
      <c r="C39" s="319"/>
      <c r="D39" s="319"/>
      <c r="F39" s="662" t="str">
        <f>"3." &amp;mergeValue(A39)</f>
        <v>3.6</v>
      </c>
      <c r="G39" s="560" t="s">
        <v>530</v>
      </c>
      <c r="H39" s="651" t="str">
        <f>IF('Перечень тарифов'!F21="","наименование отсутствует","" &amp; 'Перечень тарифов'!F21 &amp; "")</f>
        <v>Водоотведение</v>
      </c>
      <c r="I39" s="286" t="s">
        <v>622</v>
      </c>
      <c r="J39" s="472"/>
      <c r="K39" s="319"/>
      <c r="L39" s="319"/>
      <c r="M39" s="319"/>
      <c r="N39" s="319"/>
      <c r="O39" s="319"/>
      <c r="P39" s="319"/>
      <c r="Q39" s="319"/>
      <c r="R39" s="319"/>
      <c r="S39" s="319"/>
      <c r="T39" s="319"/>
    </row>
    <row r="40" spans="1:20" s="255" customFormat="1" ht="22.5">
      <c r="A40" s="748"/>
      <c r="B40" s="319"/>
      <c r="C40" s="319"/>
      <c r="D40" s="319"/>
      <c r="F40" s="662" t="str">
        <f>"4."&amp;mergeValue(A40)</f>
        <v>4.6</v>
      </c>
      <c r="G40" s="560" t="s">
        <v>531</v>
      </c>
      <c r="H40" s="659" t="s">
        <v>484</v>
      </c>
      <c r="I40" s="286"/>
      <c r="J40" s="472"/>
      <c r="K40" s="319"/>
      <c r="L40" s="319"/>
      <c r="M40" s="319"/>
      <c r="N40" s="319"/>
      <c r="O40" s="319"/>
      <c r="P40" s="319"/>
      <c r="Q40" s="319"/>
      <c r="R40" s="319"/>
      <c r="S40" s="319"/>
      <c r="T40" s="319"/>
    </row>
    <row r="41" spans="1:20" s="255" customFormat="1" ht="18.75">
      <c r="A41" s="748"/>
      <c r="B41" s="748">
        <v>1</v>
      </c>
      <c r="C41" s="648"/>
      <c r="D41" s="648"/>
      <c r="F41" s="662" t="str">
        <f>"4."&amp;mergeValue(A41) &amp;"."&amp;mergeValue(B41)</f>
        <v>4.6.1</v>
      </c>
      <c r="G41" s="463" t="s">
        <v>626</v>
      </c>
      <c r="H41" s="651" t="str">
        <f>IF(region_name="","",region_name)</f>
        <v>Курская область</v>
      </c>
      <c r="I41" s="286" t="s">
        <v>534</v>
      </c>
      <c r="J41" s="472"/>
      <c r="K41" s="319"/>
      <c r="L41" s="319"/>
      <c r="M41" s="319"/>
      <c r="N41" s="319"/>
      <c r="O41" s="319"/>
      <c r="P41" s="319"/>
      <c r="Q41" s="319"/>
      <c r="R41" s="319"/>
      <c r="S41" s="319"/>
      <c r="T41" s="319"/>
    </row>
    <row r="42" spans="1:20" s="255" customFormat="1" ht="22.5">
      <c r="A42" s="748"/>
      <c r="B42" s="748"/>
      <c r="C42" s="748">
        <v>1</v>
      </c>
      <c r="D42" s="648"/>
      <c r="F42" s="662" t="str">
        <f>"4."&amp;mergeValue(A42) &amp;"."&amp;mergeValue(B42)&amp;"."&amp;mergeValue(C42)</f>
        <v>4.6.1.1</v>
      </c>
      <c r="G42" s="481" t="s">
        <v>532</v>
      </c>
      <c r="H42" s="651" t="str">
        <f>IF(Территории!H28="","","" &amp; Территории!H28 &amp; "")</f>
        <v>Курский муниципальный район</v>
      </c>
      <c r="I42" s="286" t="s">
        <v>535</v>
      </c>
      <c r="J42" s="472"/>
      <c r="K42" s="319"/>
      <c r="L42" s="319"/>
      <c r="M42" s="319"/>
      <c r="N42" s="319"/>
      <c r="O42" s="319"/>
      <c r="P42" s="319"/>
      <c r="Q42" s="319"/>
      <c r="R42" s="319"/>
      <c r="S42" s="319"/>
      <c r="T42" s="319"/>
    </row>
    <row r="43" spans="1:20" s="255" customFormat="1" ht="56.25">
      <c r="A43" s="748"/>
      <c r="B43" s="748"/>
      <c r="C43" s="748"/>
      <c r="D43" s="648">
        <v>1</v>
      </c>
      <c r="F43" s="662" t="str">
        <f>"4."&amp;mergeValue(A43) &amp;"."&amp;mergeValue(B43)&amp;"."&amp;mergeValue(C43)&amp;"."&amp;mergeValue(D43)</f>
        <v>4.6.1.1.1</v>
      </c>
      <c r="G43" s="563" t="s">
        <v>533</v>
      </c>
      <c r="H43" s="651" t="str">
        <f>IF(Территории!R29="","","" &amp; Территории!R29 &amp; "")</f>
        <v>Нижнемедведицкий сельсовет (38620448)</v>
      </c>
      <c r="I43" s="649" t="s">
        <v>625</v>
      </c>
      <c r="J43" s="472"/>
      <c r="K43" s="319"/>
      <c r="L43" s="319"/>
      <c r="M43" s="319"/>
      <c r="N43" s="319"/>
      <c r="O43" s="319"/>
      <c r="P43" s="319"/>
      <c r="Q43" s="319"/>
      <c r="R43" s="319"/>
      <c r="S43" s="319"/>
      <c r="T43" s="319"/>
    </row>
    <row r="44" spans="1:20" s="255" customFormat="1" ht="45">
      <c r="A44" s="748">
        <v>7</v>
      </c>
      <c r="B44" s="319"/>
      <c r="C44" s="319"/>
      <c r="D44" s="319"/>
      <c r="F44" s="662" t="str">
        <f>"2." &amp;mergeValue(A44)</f>
        <v>2.7</v>
      </c>
      <c r="G44" s="560" t="s">
        <v>529</v>
      </c>
      <c r="H44" s="651" t="str">
        <f>IF('Перечень тарифов'!R32="","наименование отсутствует","" &amp; 'Перечень тарифов'!R32 &amp; "")</f>
        <v>д. Татаренково</v>
      </c>
      <c r="I44" s="286" t="s">
        <v>624</v>
      </c>
      <c r="J44" s="472"/>
      <c r="K44" s="319"/>
      <c r="L44" s="319"/>
      <c r="M44" s="319"/>
      <c r="N44" s="319"/>
      <c r="O44" s="319"/>
      <c r="P44" s="319"/>
      <c r="Q44" s="319"/>
      <c r="R44" s="319"/>
      <c r="S44" s="319"/>
      <c r="T44" s="319"/>
    </row>
    <row r="45" spans="1:20" s="255" customFormat="1" ht="22.5">
      <c r="A45" s="748"/>
      <c r="B45" s="319"/>
      <c r="C45" s="319"/>
      <c r="D45" s="319"/>
      <c r="F45" s="662" t="str">
        <f>"3." &amp;mergeValue(A45)</f>
        <v>3.7</v>
      </c>
      <c r="G45" s="560" t="s">
        <v>530</v>
      </c>
      <c r="H45" s="651" t="str">
        <f>IF('Перечень тарифов'!F21="","наименование отсутствует","" &amp; 'Перечень тарифов'!F21 &amp; "")</f>
        <v>Водоотведение</v>
      </c>
      <c r="I45" s="286" t="s">
        <v>622</v>
      </c>
      <c r="J45" s="472"/>
      <c r="K45" s="319"/>
      <c r="L45" s="319"/>
      <c r="M45" s="319"/>
      <c r="N45" s="319"/>
      <c r="O45" s="319"/>
      <c r="P45" s="319"/>
      <c r="Q45" s="319"/>
      <c r="R45" s="319"/>
      <c r="S45" s="319"/>
      <c r="T45" s="319"/>
    </row>
    <row r="46" spans="1:20" s="255" customFormat="1" ht="22.5">
      <c r="A46" s="748"/>
      <c r="B46" s="319"/>
      <c r="C46" s="319"/>
      <c r="D46" s="319"/>
      <c r="F46" s="662" t="str">
        <f>"4."&amp;mergeValue(A46)</f>
        <v>4.7</v>
      </c>
      <c r="G46" s="560" t="s">
        <v>531</v>
      </c>
      <c r="H46" s="659" t="s">
        <v>484</v>
      </c>
      <c r="I46" s="286"/>
      <c r="J46" s="472"/>
      <c r="K46" s="319"/>
      <c r="L46" s="319"/>
      <c r="M46" s="319"/>
      <c r="N46" s="319"/>
      <c r="O46" s="319"/>
      <c r="P46" s="319"/>
      <c r="Q46" s="319"/>
      <c r="R46" s="319"/>
      <c r="S46" s="319"/>
      <c r="T46" s="319"/>
    </row>
    <row r="47" spans="1:20" s="255" customFormat="1" ht="18.75">
      <c r="A47" s="748"/>
      <c r="B47" s="748">
        <v>1</v>
      </c>
      <c r="C47" s="648"/>
      <c r="D47" s="648"/>
      <c r="F47" s="662" t="str">
        <f>"4."&amp;mergeValue(A47) &amp;"."&amp;mergeValue(B47)</f>
        <v>4.7.1</v>
      </c>
      <c r="G47" s="463" t="s">
        <v>626</v>
      </c>
      <c r="H47" s="651" t="str">
        <f>IF(region_name="","",region_name)</f>
        <v>Курская область</v>
      </c>
      <c r="I47" s="286" t="s">
        <v>534</v>
      </c>
      <c r="J47" s="472"/>
      <c r="K47" s="319"/>
      <c r="L47" s="319"/>
      <c r="M47" s="319"/>
      <c r="N47" s="319"/>
      <c r="O47" s="319"/>
      <c r="P47" s="319"/>
      <c r="Q47" s="319"/>
      <c r="R47" s="319"/>
      <c r="S47" s="319"/>
      <c r="T47" s="319"/>
    </row>
    <row r="48" spans="1:20" s="255" customFormat="1" ht="22.5">
      <c r="A48" s="748"/>
      <c r="B48" s="748"/>
      <c r="C48" s="748">
        <v>1</v>
      </c>
      <c r="D48" s="648"/>
      <c r="F48" s="662" t="str">
        <f>"4."&amp;mergeValue(A48) &amp;"."&amp;mergeValue(B48)&amp;"."&amp;mergeValue(C48)</f>
        <v>4.7.1.1</v>
      </c>
      <c r="G48" s="481" t="s">
        <v>532</v>
      </c>
      <c r="H48" s="651" t="str">
        <f>IF(Территории!H28="","","" &amp; Территории!H28 &amp; "")</f>
        <v>Курский муниципальный район</v>
      </c>
      <c r="I48" s="286" t="s">
        <v>535</v>
      </c>
      <c r="J48" s="472"/>
      <c r="K48" s="319"/>
      <c r="L48" s="319"/>
      <c r="M48" s="319"/>
      <c r="N48" s="319"/>
      <c r="O48" s="319"/>
      <c r="P48" s="319"/>
      <c r="Q48" s="319"/>
      <c r="R48" s="319"/>
      <c r="S48" s="319"/>
      <c r="T48" s="319"/>
    </row>
    <row r="49" spans="1:20" s="255" customFormat="1" ht="56.25">
      <c r="A49" s="748"/>
      <c r="B49" s="748"/>
      <c r="C49" s="748"/>
      <c r="D49" s="648">
        <v>1</v>
      </c>
      <c r="F49" s="662" t="str">
        <f>"4."&amp;mergeValue(A49) &amp;"."&amp;mergeValue(B49)&amp;"."&amp;mergeValue(C49)&amp;"."&amp;mergeValue(D49)</f>
        <v>4.7.1.1.1</v>
      </c>
      <c r="G49" s="563" t="s">
        <v>533</v>
      </c>
      <c r="H49" s="651" t="str">
        <f>IF(Территории!R29="","","" &amp; Территории!R29 &amp; "")</f>
        <v>Нижнемедведицкий сельсовет (38620448)</v>
      </c>
      <c r="I49" s="649" t="s">
        <v>625</v>
      </c>
      <c r="J49" s="472"/>
      <c r="K49" s="319"/>
      <c r="L49" s="319"/>
      <c r="M49" s="319"/>
      <c r="N49" s="319"/>
      <c r="O49" s="319"/>
      <c r="P49" s="319"/>
      <c r="Q49" s="319"/>
      <c r="R49" s="319"/>
      <c r="S49" s="319"/>
      <c r="T49" s="319"/>
    </row>
    <row r="50" spans="1:20" s="255" customFormat="1" ht="45">
      <c r="A50" s="748">
        <v>8</v>
      </c>
      <c r="B50" s="319"/>
      <c r="C50" s="319"/>
      <c r="D50" s="319"/>
      <c r="F50" s="662" t="str">
        <f>"2." &amp;mergeValue(A50)</f>
        <v>2.8</v>
      </c>
      <c r="G50" s="560" t="s">
        <v>529</v>
      </c>
      <c r="H50" s="651" t="str">
        <f>IF('Перечень тарифов'!R34="","наименование отсутствует","" &amp; 'Перечень тарифов'!R34 &amp; "")</f>
        <v>наименование отсутствует</v>
      </c>
      <c r="I50" s="286" t="s">
        <v>624</v>
      </c>
      <c r="J50" s="472"/>
      <c r="K50" s="319"/>
      <c r="L50" s="319"/>
      <c r="M50" s="319"/>
      <c r="N50" s="319"/>
      <c r="O50" s="319"/>
      <c r="P50" s="319"/>
      <c r="Q50" s="319"/>
      <c r="R50" s="319"/>
      <c r="S50" s="319"/>
      <c r="T50" s="319"/>
    </row>
    <row r="51" spans="1:20" s="255" customFormat="1" ht="22.5">
      <c r="A51" s="748"/>
      <c r="B51" s="319"/>
      <c r="C51" s="319"/>
      <c r="D51" s="319"/>
      <c r="F51" s="662" t="str">
        <f>"3." &amp;mergeValue(A51)</f>
        <v>3.8</v>
      </c>
      <c r="G51" s="560" t="s">
        <v>530</v>
      </c>
      <c r="H51" s="651" t="str">
        <f>IF('Перечень тарифов'!F21="","наименование отсутствует","" &amp; 'Перечень тарифов'!F21 &amp; "")</f>
        <v>Водоотведение</v>
      </c>
      <c r="I51" s="286" t="s">
        <v>622</v>
      </c>
      <c r="J51" s="472"/>
      <c r="K51" s="319"/>
      <c r="L51" s="319"/>
      <c r="M51" s="319"/>
      <c r="N51" s="319"/>
      <c r="O51" s="319"/>
      <c r="P51" s="319"/>
      <c r="Q51" s="319"/>
      <c r="R51" s="319"/>
      <c r="S51" s="319"/>
      <c r="T51" s="319"/>
    </row>
    <row r="52" spans="1:20" s="255" customFormat="1" ht="22.5">
      <c r="A52" s="748"/>
      <c r="B52" s="319"/>
      <c r="C52" s="319"/>
      <c r="D52" s="319"/>
      <c r="F52" s="662" t="str">
        <f>"4."&amp;mergeValue(A52)</f>
        <v>4.8</v>
      </c>
      <c r="G52" s="560" t="s">
        <v>531</v>
      </c>
      <c r="H52" s="659" t="s">
        <v>484</v>
      </c>
      <c r="I52" s="286"/>
      <c r="J52" s="472"/>
      <c r="K52" s="319"/>
      <c r="L52" s="319"/>
      <c r="M52" s="319"/>
      <c r="N52" s="319"/>
      <c r="O52" s="319"/>
      <c r="P52" s="319"/>
      <c r="Q52" s="319"/>
      <c r="R52" s="319"/>
      <c r="S52" s="319"/>
      <c r="T52" s="319"/>
    </row>
    <row r="53" spans="1:20" s="255" customFormat="1" ht="18.75">
      <c r="A53" s="748"/>
      <c r="B53" s="748">
        <v>1</v>
      </c>
      <c r="C53" s="648"/>
      <c r="D53" s="648"/>
      <c r="F53" s="662" t="str">
        <f>"4."&amp;mergeValue(A53) &amp;"."&amp;mergeValue(B53)</f>
        <v>4.8.1</v>
      </c>
      <c r="G53" s="463" t="s">
        <v>626</v>
      </c>
      <c r="H53" s="651" t="str">
        <f>IF(region_name="","",region_name)</f>
        <v>Курская область</v>
      </c>
      <c r="I53" s="286" t="s">
        <v>534</v>
      </c>
      <c r="J53" s="472"/>
      <c r="K53" s="319"/>
      <c r="L53" s="319"/>
      <c r="M53" s="319"/>
      <c r="N53" s="319"/>
      <c r="O53" s="319"/>
      <c r="P53" s="319"/>
      <c r="Q53" s="319"/>
      <c r="R53" s="319"/>
      <c r="S53" s="319"/>
      <c r="T53" s="319"/>
    </row>
    <row r="54" spans="1:20" s="255" customFormat="1" ht="22.5">
      <c r="A54" s="748"/>
      <c r="B54" s="748"/>
      <c r="C54" s="748">
        <v>1</v>
      </c>
      <c r="D54" s="648"/>
      <c r="F54" s="662" t="str">
        <f>"4."&amp;mergeValue(A54) &amp;"."&amp;mergeValue(B54)&amp;"."&amp;mergeValue(C54)</f>
        <v>4.8.1.1</v>
      </c>
      <c r="G54" s="481" t="s">
        <v>532</v>
      </c>
      <c r="H54" s="651" t="str">
        <f>IF(Территории!H31="","","" &amp; Территории!H31 &amp; "")</f>
        <v>Курский муниципальный район</v>
      </c>
      <c r="I54" s="286" t="s">
        <v>535</v>
      </c>
      <c r="J54" s="472"/>
      <c r="K54" s="319"/>
      <c r="L54" s="319"/>
      <c r="M54" s="319"/>
      <c r="N54" s="319"/>
      <c r="O54" s="319"/>
      <c r="P54" s="319"/>
      <c r="Q54" s="319"/>
      <c r="R54" s="319"/>
      <c r="S54" s="319"/>
      <c r="T54" s="319"/>
    </row>
    <row r="55" spans="1:20" s="255" customFormat="1" ht="56.25">
      <c r="A55" s="748"/>
      <c r="B55" s="748"/>
      <c r="C55" s="748"/>
      <c r="D55" s="648">
        <v>1</v>
      </c>
      <c r="F55" s="662" t="str">
        <f>"4."&amp;mergeValue(A55) &amp;"."&amp;mergeValue(B55)&amp;"."&amp;mergeValue(C55)&amp;"."&amp;mergeValue(D55)</f>
        <v>4.8.1.1.1</v>
      </c>
      <c r="G55" s="563" t="s">
        <v>533</v>
      </c>
      <c r="H55" s="651" t="str">
        <f>IF(Территории!R32="","","" &amp; Территории!R32 &amp; "")</f>
        <v>Полянский сельсовет (38620472)</v>
      </c>
      <c r="I55" s="649" t="s">
        <v>625</v>
      </c>
      <c r="J55" s="472"/>
      <c r="K55" s="319"/>
      <c r="L55" s="319"/>
      <c r="M55" s="319"/>
      <c r="N55" s="319"/>
      <c r="O55" s="319"/>
      <c r="P55" s="319"/>
      <c r="Q55" s="319"/>
      <c r="R55" s="319"/>
      <c r="S55" s="319"/>
      <c r="T55" s="319"/>
    </row>
    <row r="56" spans="1:20" s="255" customFormat="1" ht="45">
      <c r="A56" s="748">
        <v>9</v>
      </c>
      <c r="B56" s="319"/>
      <c r="C56" s="319"/>
      <c r="D56" s="319"/>
      <c r="F56" s="662" t="str">
        <f>"2." &amp;mergeValue(A56)</f>
        <v>2.9</v>
      </c>
      <c r="G56" s="560" t="s">
        <v>529</v>
      </c>
      <c r="H56" s="651" t="str">
        <f>IF('Перечень тарифов'!R36="","наименование отсутствует","" &amp; 'Перечень тарифов'!R36 &amp; "")</f>
        <v>п. Искра</v>
      </c>
      <c r="I56" s="286" t="s">
        <v>624</v>
      </c>
      <c r="J56" s="472"/>
      <c r="K56" s="319"/>
      <c r="L56" s="319"/>
      <c r="M56" s="319"/>
      <c r="N56" s="319"/>
      <c r="O56" s="319"/>
      <c r="P56" s="319"/>
      <c r="Q56" s="319"/>
      <c r="R56" s="319"/>
      <c r="S56" s="319"/>
      <c r="T56" s="319"/>
    </row>
    <row r="57" spans="1:20" s="255" customFormat="1" ht="22.5">
      <c r="A57" s="748"/>
      <c r="B57" s="319"/>
      <c r="C57" s="319"/>
      <c r="D57" s="319"/>
      <c r="F57" s="662" t="str">
        <f>"3." &amp;mergeValue(A57)</f>
        <v>3.9</v>
      </c>
      <c r="G57" s="560" t="s">
        <v>530</v>
      </c>
      <c r="H57" s="651" t="str">
        <f>IF('Перечень тарифов'!F21="","наименование отсутствует","" &amp; 'Перечень тарифов'!F21 &amp; "")</f>
        <v>Водоотведение</v>
      </c>
      <c r="I57" s="286" t="s">
        <v>622</v>
      </c>
      <c r="J57" s="472"/>
      <c r="K57" s="319"/>
      <c r="L57" s="319"/>
      <c r="M57" s="319"/>
      <c r="N57" s="319"/>
      <c r="O57" s="319"/>
      <c r="P57" s="319"/>
      <c r="Q57" s="319"/>
      <c r="R57" s="319"/>
      <c r="S57" s="319"/>
      <c r="T57" s="319"/>
    </row>
    <row r="58" spans="1:20" s="255" customFormat="1" ht="22.5">
      <c r="A58" s="748"/>
      <c r="B58" s="319"/>
      <c r="C58" s="319"/>
      <c r="D58" s="319"/>
      <c r="F58" s="662" t="str">
        <f>"4."&amp;mergeValue(A58)</f>
        <v>4.9</v>
      </c>
      <c r="G58" s="560" t="s">
        <v>531</v>
      </c>
      <c r="H58" s="659" t="s">
        <v>484</v>
      </c>
      <c r="I58" s="286"/>
      <c r="J58" s="472"/>
      <c r="K58" s="319"/>
      <c r="L58" s="319"/>
      <c r="M58" s="319"/>
      <c r="N58" s="319"/>
      <c r="O58" s="319"/>
      <c r="P58" s="319"/>
      <c r="Q58" s="319"/>
      <c r="R58" s="319"/>
      <c r="S58" s="319"/>
      <c r="T58" s="319"/>
    </row>
    <row r="59" spans="1:20" s="255" customFormat="1" ht="18.75">
      <c r="A59" s="748"/>
      <c r="B59" s="748">
        <v>1</v>
      </c>
      <c r="C59" s="648"/>
      <c r="D59" s="648"/>
      <c r="F59" s="662" t="str">
        <f>"4."&amp;mergeValue(A59) &amp;"."&amp;mergeValue(B59)</f>
        <v>4.9.1</v>
      </c>
      <c r="G59" s="463" t="s">
        <v>626</v>
      </c>
      <c r="H59" s="651" t="str">
        <f>IF(region_name="","",region_name)</f>
        <v>Курская область</v>
      </c>
      <c r="I59" s="286" t="s">
        <v>534</v>
      </c>
      <c r="J59" s="472"/>
      <c r="K59" s="319"/>
      <c r="L59" s="319"/>
      <c r="M59" s="319"/>
      <c r="N59" s="319"/>
      <c r="O59" s="319"/>
      <c r="P59" s="319"/>
      <c r="Q59" s="319"/>
      <c r="R59" s="319"/>
      <c r="S59" s="319"/>
      <c r="T59" s="319"/>
    </row>
    <row r="60" spans="1:20" s="255" customFormat="1" ht="22.5">
      <c r="A60" s="748"/>
      <c r="B60" s="748"/>
      <c r="C60" s="748">
        <v>1</v>
      </c>
      <c r="D60" s="648"/>
      <c r="F60" s="662" t="str">
        <f>"4."&amp;mergeValue(A60) &amp;"."&amp;mergeValue(B60)&amp;"."&amp;mergeValue(C60)</f>
        <v>4.9.1.1</v>
      </c>
      <c r="G60" s="481" t="s">
        <v>532</v>
      </c>
      <c r="H60" s="651" t="str">
        <f>IF(Территории!H34="","","" &amp; Территории!H34 &amp; "")</f>
        <v>Курский муниципальный район</v>
      </c>
      <c r="I60" s="286" t="s">
        <v>535</v>
      </c>
      <c r="J60" s="472"/>
      <c r="K60" s="319"/>
      <c r="L60" s="319"/>
      <c r="M60" s="319"/>
      <c r="N60" s="319"/>
      <c r="O60" s="319"/>
      <c r="P60" s="319"/>
      <c r="Q60" s="319"/>
      <c r="R60" s="319"/>
      <c r="S60" s="319"/>
      <c r="T60" s="319"/>
    </row>
    <row r="61" spans="1:20" s="255" customFormat="1" ht="56.25">
      <c r="A61" s="748"/>
      <c r="B61" s="748"/>
      <c r="C61" s="748"/>
      <c r="D61" s="648">
        <v>1</v>
      </c>
      <c r="F61" s="662" t="str">
        <f>"4."&amp;mergeValue(A61) &amp;"."&amp;mergeValue(B61)&amp;"."&amp;mergeValue(C61)&amp;"."&amp;mergeValue(D61)</f>
        <v>4.9.1.1.1</v>
      </c>
      <c r="G61" s="563" t="s">
        <v>533</v>
      </c>
      <c r="H61" s="651" t="str">
        <f>IF(Территории!R35="","","" &amp; Территории!R35 &amp; "")</f>
        <v>Щетинский сельсовет (38620492)</v>
      </c>
      <c r="I61" s="649" t="s">
        <v>625</v>
      </c>
      <c r="J61" s="472"/>
      <c r="K61" s="319"/>
      <c r="L61" s="319"/>
      <c r="M61" s="319"/>
      <c r="N61" s="319"/>
      <c r="O61" s="319"/>
      <c r="P61" s="319"/>
      <c r="Q61" s="319"/>
      <c r="R61" s="319"/>
      <c r="S61" s="319"/>
      <c r="T61" s="319"/>
    </row>
    <row r="62" spans="1:20" s="255" customFormat="1" ht="45">
      <c r="A62" s="748">
        <v>10</v>
      </c>
      <c r="B62" s="319"/>
      <c r="C62" s="319"/>
      <c r="D62" s="319"/>
      <c r="F62" s="662" t="str">
        <f>"2." &amp;mergeValue(A62)</f>
        <v>2.10</v>
      </c>
      <c r="G62" s="560" t="s">
        <v>529</v>
      </c>
      <c r="H62" s="651" t="str">
        <f>IF('Перечень тарифов'!R37="","наименование отсутствует","" &amp; 'Перечень тарифов'!R37 &amp; "")</f>
        <v>кроме п. Искра</v>
      </c>
      <c r="I62" s="286" t="s">
        <v>624</v>
      </c>
      <c r="J62" s="472"/>
      <c r="K62" s="319"/>
      <c r="L62" s="319"/>
      <c r="M62" s="319"/>
      <c r="N62" s="319"/>
      <c r="O62" s="319"/>
      <c r="P62" s="319"/>
      <c r="Q62" s="319"/>
      <c r="R62" s="319"/>
      <c r="S62" s="319"/>
      <c r="T62" s="319"/>
    </row>
    <row r="63" spans="1:20" s="255" customFormat="1" ht="22.5">
      <c r="A63" s="748"/>
      <c r="B63" s="319"/>
      <c r="C63" s="319"/>
      <c r="D63" s="319"/>
      <c r="F63" s="662" t="str">
        <f>"3." &amp;mergeValue(A63)</f>
        <v>3.10</v>
      </c>
      <c r="G63" s="560" t="s">
        <v>530</v>
      </c>
      <c r="H63" s="651" t="str">
        <f>IF('Перечень тарифов'!F21="","наименование отсутствует","" &amp; 'Перечень тарифов'!F21 &amp; "")</f>
        <v>Водоотведение</v>
      </c>
      <c r="I63" s="286" t="s">
        <v>622</v>
      </c>
      <c r="J63" s="472"/>
      <c r="K63" s="319"/>
      <c r="L63" s="319"/>
      <c r="M63" s="319"/>
      <c r="N63" s="319"/>
      <c r="O63" s="319"/>
      <c r="P63" s="319"/>
      <c r="Q63" s="319"/>
      <c r="R63" s="319"/>
      <c r="S63" s="319"/>
      <c r="T63" s="319"/>
    </row>
    <row r="64" spans="1:20" s="255" customFormat="1" ht="22.5">
      <c r="A64" s="748"/>
      <c r="B64" s="319"/>
      <c r="C64" s="319"/>
      <c r="D64" s="319"/>
      <c r="F64" s="662" t="str">
        <f>"4."&amp;mergeValue(A64)</f>
        <v>4.10</v>
      </c>
      <c r="G64" s="560" t="s">
        <v>531</v>
      </c>
      <c r="H64" s="659" t="s">
        <v>484</v>
      </c>
      <c r="I64" s="286"/>
      <c r="J64" s="472"/>
      <c r="K64" s="319"/>
      <c r="L64" s="319"/>
      <c r="M64" s="319"/>
      <c r="N64" s="319"/>
      <c r="O64" s="319"/>
      <c r="P64" s="319"/>
      <c r="Q64" s="319"/>
      <c r="R64" s="319"/>
      <c r="S64" s="319"/>
      <c r="T64" s="319"/>
    </row>
    <row r="65" spans="1:20" s="255" customFormat="1" ht="18.75">
      <c r="A65" s="748"/>
      <c r="B65" s="748">
        <v>1</v>
      </c>
      <c r="C65" s="648"/>
      <c r="D65" s="648"/>
      <c r="F65" s="662" t="str">
        <f>"4."&amp;mergeValue(A65) &amp;"."&amp;mergeValue(B65)</f>
        <v>4.10.1</v>
      </c>
      <c r="G65" s="463" t="s">
        <v>626</v>
      </c>
      <c r="H65" s="651" t="str">
        <f>IF(region_name="","",region_name)</f>
        <v>Курская область</v>
      </c>
      <c r="I65" s="286" t="s">
        <v>534</v>
      </c>
      <c r="J65" s="472"/>
      <c r="K65" s="319"/>
      <c r="L65" s="319"/>
      <c r="M65" s="319"/>
      <c r="N65" s="319"/>
      <c r="O65" s="319"/>
      <c r="P65" s="319"/>
      <c r="Q65" s="319"/>
      <c r="R65" s="319"/>
      <c r="S65" s="319"/>
      <c r="T65" s="319"/>
    </row>
    <row r="66" spans="1:20" s="255" customFormat="1" ht="22.5">
      <c r="A66" s="748"/>
      <c r="B66" s="748"/>
      <c r="C66" s="748">
        <v>1</v>
      </c>
      <c r="D66" s="648"/>
      <c r="F66" s="662" t="str">
        <f>"4."&amp;mergeValue(A66) &amp;"."&amp;mergeValue(B66)&amp;"."&amp;mergeValue(C66)</f>
        <v>4.10.1.1</v>
      </c>
      <c r="G66" s="481" t="s">
        <v>532</v>
      </c>
      <c r="H66" s="651" t="str">
        <f>IF(Территории!H34="","","" &amp; Территории!H34 &amp; "")</f>
        <v>Курский муниципальный район</v>
      </c>
      <c r="I66" s="286" t="s">
        <v>535</v>
      </c>
      <c r="J66" s="472"/>
      <c r="K66" s="319"/>
      <c r="L66" s="319"/>
      <c r="M66" s="319"/>
      <c r="N66" s="319"/>
      <c r="O66" s="319"/>
      <c r="P66" s="319"/>
      <c r="Q66" s="319"/>
      <c r="R66" s="319"/>
      <c r="S66" s="319"/>
      <c r="T66" s="319"/>
    </row>
    <row r="67" spans="1:20" s="255" customFormat="1" ht="56.25">
      <c r="A67" s="748"/>
      <c r="B67" s="748"/>
      <c r="C67" s="748"/>
      <c r="D67" s="648">
        <v>1</v>
      </c>
      <c r="F67" s="662" t="str">
        <f>"4."&amp;mergeValue(A67) &amp;"."&amp;mergeValue(B67)&amp;"."&amp;mergeValue(C67)&amp;"."&amp;mergeValue(D67)</f>
        <v>4.10.1.1.1</v>
      </c>
      <c r="G67" s="563" t="s">
        <v>533</v>
      </c>
      <c r="H67" s="651" t="str">
        <f>IF(Территории!R35="","","" &amp; Территории!R35 &amp; "")</f>
        <v>Щетинский сельсовет (38620492)</v>
      </c>
      <c r="I67" s="649" t="s">
        <v>625</v>
      </c>
      <c r="J67" s="472"/>
      <c r="K67" s="319"/>
      <c r="L67" s="319"/>
      <c r="M67" s="319"/>
      <c r="N67" s="319"/>
      <c r="O67" s="319"/>
      <c r="P67" s="319"/>
      <c r="Q67" s="319"/>
      <c r="R67" s="319"/>
      <c r="S67" s="319"/>
      <c r="T67" s="319"/>
    </row>
    <row r="68" spans="1:20" s="465" customFormat="1" ht="3" customHeight="1">
      <c r="A68" s="467"/>
      <c r="B68" s="467"/>
      <c r="C68" s="467"/>
      <c r="D68" s="467"/>
      <c r="F68" s="485"/>
      <c r="G68" s="486"/>
      <c r="H68" s="487"/>
      <c r="I68" s="488"/>
      <c r="J68" s="467"/>
      <c r="K68" s="467"/>
      <c r="L68" s="467"/>
      <c r="M68" s="467"/>
      <c r="N68" s="467"/>
      <c r="O68" s="467"/>
      <c r="P68" s="467"/>
      <c r="Q68" s="467"/>
      <c r="R68" s="467"/>
      <c r="S68" s="467"/>
      <c r="T68" s="467"/>
    </row>
    <row r="69" spans="1:20" s="465" customFormat="1" ht="15" customHeight="1">
      <c r="A69" s="467"/>
      <c r="B69" s="467"/>
      <c r="C69" s="467"/>
      <c r="D69" s="467"/>
      <c r="F69" s="464"/>
      <c r="G69" s="749" t="s">
        <v>627</v>
      </c>
      <c r="H69" s="749"/>
      <c r="I69" s="343"/>
      <c r="J69" s="467"/>
      <c r="K69" s="467"/>
      <c r="L69" s="467"/>
      <c r="M69" s="467"/>
      <c r="N69" s="467"/>
      <c r="O69" s="467"/>
      <c r="P69" s="467"/>
      <c r="Q69" s="467"/>
      <c r="R69" s="467"/>
      <c r="S69" s="467"/>
      <c r="T69" s="467"/>
    </row>
  </sheetData>
  <sheetProtection algorithmName="SHA-512" hashValue="wOv4zD8yiqO9cMbMR6yIwQZLub9jTnm90hpKA7Hewk5pNBwM5yQ+Hib1x8+IgztKOug4EWV4ROyTXvVzyt499w==" saltValue="Q2dimJcW1koqMFeWI+4ZuQ==" spinCount="100000" sheet="1" objects="1" scenarios="1" formatColumns="0" formatRows="0"/>
  <mergeCells count="34">
    <mergeCell ref="G69:H69"/>
    <mergeCell ref="F2:H2"/>
    <mergeCell ref="F4:H4"/>
    <mergeCell ref="I4:I5"/>
    <mergeCell ref="A8:A13"/>
    <mergeCell ref="C12:C13"/>
    <mergeCell ref="B11:B13"/>
    <mergeCell ref="A14:A19"/>
    <mergeCell ref="B17:B19"/>
    <mergeCell ref="C18:C19"/>
    <mergeCell ref="A20:A25"/>
    <mergeCell ref="B23:B25"/>
    <mergeCell ref="C24:C25"/>
    <mergeCell ref="A26:A31"/>
    <mergeCell ref="B29:B31"/>
    <mergeCell ref="C30:C31"/>
    <mergeCell ref="A32:A37"/>
    <mergeCell ref="B35:B37"/>
    <mergeCell ref="C36:C37"/>
    <mergeCell ref="A38:A43"/>
    <mergeCell ref="B41:B43"/>
    <mergeCell ref="C42:C43"/>
    <mergeCell ref="A44:A49"/>
    <mergeCell ref="B47:B49"/>
    <mergeCell ref="C48:C49"/>
    <mergeCell ref="A62:A67"/>
    <mergeCell ref="B65:B67"/>
    <mergeCell ref="C66:C67"/>
    <mergeCell ref="A50:A55"/>
    <mergeCell ref="B53:B55"/>
    <mergeCell ref="C54:C55"/>
    <mergeCell ref="A56:A61"/>
    <mergeCell ref="B59:B61"/>
    <mergeCell ref="C60:C61"/>
  </mergeCells>
  <dataValidations count="1">
    <dataValidation type="textLength" operator="lessThanOrEqual" allowBlank="1" showInputMessage="1" showErrorMessage="1" errorTitle="Ошибка" error="Допускается ввод не более 900 символов!" sqref="I68:I69" xr:uid="{00000000-0002-0000-0600-000000000000}">
      <formula1>900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06_1">
    <tabColor rgb="FFEAEBEE"/>
    <pageSetUpPr fitToPage="1"/>
  </sheetPr>
  <dimension ref="A1:CT188"/>
  <sheetViews>
    <sheetView showGridLines="0" topLeftCell="BJ171" zoomScaleNormal="100" workbookViewId="0">
      <selection activeCell="CE182" sqref="CE182:CE183"/>
    </sheetView>
  </sheetViews>
  <sheetFormatPr defaultColWidth="10.5703125" defaultRowHeight="14.25"/>
  <cols>
    <col min="1" max="6" width="10.5703125" style="35" hidden="1" customWidth="1"/>
    <col min="7" max="8" width="9.140625" style="96" hidden="1" customWidth="1"/>
    <col min="9" max="9" width="3.7109375" style="96" customWidth="1"/>
    <col min="10" max="11" width="3.7109375" style="87" customWidth="1"/>
    <col min="12" max="12" width="12.7109375" style="35" customWidth="1"/>
    <col min="13" max="13" width="47.42578125" style="35" customWidth="1"/>
    <col min="14" max="14" width="1.7109375" style="35" hidden="1" customWidth="1"/>
    <col min="15" max="15" width="20.7109375" style="35" customWidth="1"/>
    <col min="16" max="17" width="23.7109375" style="35" hidden="1" customWidth="1"/>
    <col min="18" max="18" width="11.7109375" style="35" customWidth="1"/>
    <col min="19" max="19" width="3.7109375" style="35" customWidth="1"/>
    <col min="20" max="20" width="11.7109375" style="35" customWidth="1"/>
    <col min="21" max="21" width="8.5703125" style="35" customWidth="1"/>
    <col min="22" max="22" width="20.7109375" style="35" customWidth="1"/>
    <col min="23" max="24" width="23.7109375" style="35" hidden="1" customWidth="1"/>
    <col min="25" max="25" width="11.7109375" style="35" customWidth="1"/>
    <col min="26" max="26" width="3.7109375" style="35" customWidth="1"/>
    <col min="27" max="27" width="11.7109375" style="35" customWidth="1"/>
    <col min="28" max="28" width="8.5703125" style="35" customWidth="1"/>
    <col min="29" max="29" width="20.7109375" style="35" customWidth="1"/>
    <col min="30" max="31" width="23.7109375" style="35" hidden="1" customWidth="1"/>
    <col min="32" max="32" width="11.7109375" style="35" customWidth="1"/>
    <col min="33" max="33" width="3.7109375" style="35" customWidth="1"/>
    <col min="34" max="34" width="11.7109375" style="35" customWidth="1"/>
    <col min="35" max="35" width="8.5703125" style="35" customWidth="1"/>
    <col min="36" max="36" width="20.7109375" style="35" customWidth="1"/>
    <col min="37" max="38" width="23.7109375" style="35" hidden="1" customWidth="1"/>
    <col min="39" max="39" width="11.7109375" style="35" customWidth="1"/>
    <col min="40" max="40" width="3.7109375" style="35" customWidth="1"/>
    <col min="41" max="41" width="11.7109375" style="35" customWidth="1"/>
    <col min="42" max="42" width="8.5703125" style="35" customWidth="1"/>
    <col min="43" max="43" width="20.7109375" style="35" customWidth="1"/>
    <col min="44" max="45" width="23.7109375" style="35" hidden="1" customWidth="1"/>
    <col min="46" max="46" width="11.7109375" style="35" customWidth="1"/>
    <col min="47" max="47" width="3.7109375" style="35" customWidth="1"/>
    <col min="48" max="48" width="11.7109375" style="35" customWidth="1"/>
    <col min="49" max="49" width="8.5703125" style="35" customWidth="1"/>
    <col min="50" max="50" width="20.7109375" style="35" customWidth="1"/>
    <col min="51" max="52" width="23.7109375" style="35" hidden="1" customWidth="1"/>
    <col min="53" max="53" width="11.7109375" style="35" customWidth="1"/>
    <col min="54" max="54" width="3.7109375" style="35" customWidth="1"/>
    <col min="55" max="55" width="11.7109375" style="35" customWidth="1"/>
    <col min="56" max="56" width="8.5703125" style="35" customWidth="1"/>
    <col min="57" max="57" width="20.7109375" style="35" customWidth="1"/>
    <col min="58" max="59" width="23.7109375" style="35" hidden="1" customWidth="1"/>
    <col min="60" max="60" width="11.7109375" style="35" customWidth="1"/>
    <col min="61" max="61" width="3.7109375" style="35" customWidth="1"/>
    <col min="62" max="62" width="11.7109375" style="35" customWidth="1"/>
    <col min="63" max="63" width="8.5703125" style="35" customWidth="1"/>
    <col min="64" max="64" width="20.7109375" style="35" customWidth="1"/>
    <col min="65" max="66" width="23.7109375" style="35" hidden="1" customWidth="1"/>
    <col min="67" max="67" width="11.7109375" style="35" customWidth="1"/>
    <col min="68" max="68" width="3.7109375" style="35" customWidth="1"/>
    <col min="69" max="69" width="11.7109375" style="35" customWidth="1"/>
    <col min="70" max="70" width="8.5703125" style="35" customWidth="1"/>
    <col min="71" max="71" width="20.7109375" style="35" customWidth="1"/>
    <col min="72" max="73" width="23.7109375" style="35" hidden="1" customWidth="1"/>
    <col min="74" max="74" width="11.7109375" style="35" customWidth="1"/>
    <col min="75" max="75" width="3.7109375" style="35" customWidth="1"/>
    <col min="76" max="76" width="11.7109375" style="35" customWidth="1"/>
    <col min="77" max="77" width="8.5703125" style="35" customWidth="1"/>
    <col min="78" max="78" width="20.7109375" style="35" customWidth="1"/>
    <col min="79" max="80" width="23.7109375" style="35" hidden="1" customWidth="1"/>
    <col min="81" max="81" width="11.7109375" style="35" customWidth="1"/>
    <col min="82" max="82" width="3.7109375" style="35" customWidth="1"/>
    <col min="83" max="83" width="11.7109375" style="35" customWidth="1"/>
    <col min="84" max="84" width="8.5703125" style="35" hidden="1" customWidth="1"/>
    <col min="85" max="85" width="4.7109375" style="35" customWidth="1"/>
    <col min="86" max="86" width="115.7109375" style="35" customWidth="1"/>
    <col min="87" max="88" width="10.5703125" style="298"/>
    <col min="89" max="89" width="11.140625" style="298" customWidth="1"/>
    <col min="90" max="97" width="10.5703125" style="298"/>
    <col min="98" max="16384" width="10.5703125" style="35"/>
  </cols>
  <sheetData>
    <row r="1" spans="7:97" hidden="1"/>
    <row r="2" spans="7:97" hidden="1"/>
    <row r="3" spans="7:97" hidden="1"/>
    <row r="4" spans="7:97" ht="3" customHeight="1">
      <c r="J4" s="86"/>
      <c r="K4" s="86"/>
      <c r="L4" s="36"/>
      <c r="M4" s="36"/>
      <c r="N4" s="36"/>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row>
    <row r="5" spans="7:97" ht="24.95" customHeight="1">
      <c r="J5" s="86"/>
      <c r="K5" s="86"/>
      <c r="L5" s="750" t="s">
        <v>650</v>
      </c>
      <c r="M5" s="751"/>
      <c r="N5" s="751"/>
      <c r="O5" s="751"/>
      <c r="P5" s="751"/>
      <c r="Q5" s="751"/>
      <c r="R5" s="751"/>
      <c r="S5" s="751"/>
      <c r="T5" s="751"/>
      <c r="U5" s="752"/>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6"/>
      <c r="CB5" s="676"/>
      <c r="CC5" s="676"/>
      <c r="CD5" s="676"/>
      <c r="CE5" s="676"/>
      <c r="CF5" s="676"/>
      <c r="CG5" s="599"/>
    </row>
    <row r="6" spans="7:97" s="465" customFormat="1" ht="3" customHeight="1">
      <c r="G6" s="466"/>
      <c r="H6" s="466"/>
      <c r="L6" s="464"/>
      <c r="M6" s="455"/>
      <c r="N6" s="455"/>
      <c r="O6" s="455"/>
      <c r="P6" s="455"/>
      <c r="Q6" s="455"/>
      <c r="R6" s="455"/>
      <c r="S6" s="455"/>
      <c r="T6" s="455"/>
      <c r="U6" s="455"/>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c r="BJ6" s="646"/>
      <c r="BK6" s="646"/>
      <c r="BL6" s="646"/>
      <c r="BM6" s="646"/>
      <c r="BN6" s="646"/>
      <c r="BO6" s="646"/>
      <c r="BP6" s="646"/>
      <c r="BQ6" s="646"/>
      <c r="BR6" s="646"/>
      <c r="BS6" s="646"/>
      <c r="BT6" s="646"/>
      <c r="BU6" s="646"/>
      <c r="BV6" s="646"/>
      <c r="BW6" s="646"/>
      <c r="BX6" s="646"/>
      <c r="BY6" s="646"/>
      <c r="BZ6" s="665"/>
      <c r="CA6" s="665"/>
      <c r="CB6" s="665"/>
      <c r="CC6" s="665"/>
      <c r="CD6" s="665"/>
      <c r="CE6" s="665"/>
      <c r="CF6" s="665"/>
      <c r="CG6" s="455"/>
      <c r="CH6" s="343"/>
      <c r="CI6" s="467"/>
      <c r="CJ6" s="467"/>
      <c r="CK6" s="467"/>
      <c r="CL6" s="467"/>
      <c r="CM6" s="467"/>
      <c r="CN6" s="467"/>
      <c r="CO6" s="467"/>
      <c r="CP6" s="467"/>
      <c r="CQ6" s="467"/>
      <c r="CR6" s="467"/>
      <c r="CS6" s="467"/>
    </row>
    <row r="7" spans="7:97" s="465" customFormat="1" ht="22.5">
      <c r="G7" s="466"/>
      <c r="H7" s="466"/>
      <c r="L7" s="464"/>
      <c r="M7" s="475" t="str">
        <f>"Наименование органа регулирования, принявшего решение об "&amp;IF(NameOrPr_ch="","утверждении","изменении") &amp; " тарифов"</f>
        <v>Наименование органа регулирования, принявшего решение об изменении тарифов</v>
      </c>
      <c r="N7" s="476"/>
      <c r="O7" s="777" t="str">
        <f>IF(NameOrPr_ch="",IF(NameOrPr="","",NameOrPr),NameOrPr_ch)</f>
        <v>Комитет по тарифам и ценам Курской области</v>
      </c>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7"/>
      <c r="AZ7" s="777"/>
      <c r="BA7" s="777"/>
      <c r="BB7" s="777"/>
      <c r="BC7" s="777"/>
      <c r="BD7" s="777"/>
      <c r="BE7" s="777"/>
      <c r="BF7" s="777"/>
      <c r="BG7" s="777"/>
      <c r="BH7" s="777"/>
      <c r="BI7" s="777"/>
      <c r="BJ7" s="777"/>
      <c r="BK7" s="777"/>
      <c r="BL7" s="777"/>
      <c r="BM7" s="777"/>
      <c r="BN7" s="777"/>
      <c r="BO7" s="777"/>
      <c r="BP7" s="777"/>
      <c r="BQ7" s="777"/>
      <c r="BR7" s="777"/>
      <c r="BS7" s="777"/>
      <c r="BT7" s="777"/>
      <c r="BU7" s="777"/>
      <c r="BV7" s="777"/>
      <c r="BW7" s="777"/>
      <c r="BX7" s="777"/>
      <c r="BY7" s="777"/>
      <c r="BZ7" s="777"/>
      <c r="CA7" s="777"/>
      <c r="CB7" s="777"/>
      <c r="CC7" s="777"/>
      <c r="CD7" s="777"/>
      <c r="CE7" s="777"/>
      <c r="CF7" s="777"/>
      <c r="CG7" s="777"/>
      <c r="CH7" s="639"/>
      <c r="CI7" s="467"/>
      <c r="CJ7" s="467"/>
      <c r="CK7" s="467"/>
      <c r="CL7" s="467"/>
      <c r="CM7" s="467"/>
      <c r="CN7" s="467"/>
      <c r="CO7" s="467"/>
      <c r="CP7" s="467"/>
      <c r="CQ7" s="467"/>
      <c r="CR7" s="467"/>
      <c r="CS7" s="467"/>
    </row>
    <row r="8" spans="7:97" s="465" customFormat="1" ht="18.75">
      <c r="G8" s="466"/>
      <c r="H8" s="466"/>
      <c r="L8" s="464"/>
      <c r="M8" s="475" t="str">
        <f>IF(datePr_ch="","Дата документа об утверждении тарифов","Дата принятия решения об изменении тарифов")</f>
        <v>Дата принятия решения об изменении тарифов</v>
      </c>
      <c r="N8" s="476"/>
      <c r="O8" s="777" t="str">
        <f>IF(datePr_ch="",IF(datePr="","",datePr),datePr_ch)</f>
        <v>03.11.2021</v>
      </c>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7"/>
      <c r="AY8" s="777"/>
      <c r="AZ8" s="777"/>
      <c r="BA8" s="777"/>
      <c r="BB8" s="777"/>
      <c r="BC8" s="777"/>
      <c r="BD8" s="777"/>
      <c r="BE8" s="777"/>
      <c r="BF8" s="777"/>
      <c r="BG8" s="777"/>
      <c r="BH8" s="777"/>
      <c r="BI8" s="777"/>
      <c r="BJ8" s="777"/>
      <c r="BK8" s="777"/>
      <c r="BL8" s="777"/>
      <c r="BM8" s="777"/>
      <c r="BN8" s="777"/>
      <c r="BO8" s="777"/>
      <c r="BP8" s="777"/>
      <c r="BQ8" s="777"/>
      <c r="BR8" s="777"/>
      <c r="BS8" s="777"/>
      <c r="BT8" s="777"/>
      <c r="BU8" s="777"/>
      <c r="BV8" s="777"/>
      <c r="BW8" s="777"/>
      <c r="BX8" s="777"/>
      <c r="BY8" s="777"/>
      <c r="BZ8" s="777"/>
      <c r="CA8" s="777"/>
      <c r="CB8" s="777"/>
      <c r="CC8" s="777"/>
      <c r="CD8" s="777"/>
      <c r="CE8" s="777"/>
      <c r="CF8" s="777"/>
      <c r="CG8" s="777"/>
      <c r="CH8" s="639"/>
      <c r="CI8" s="467"/>
      <c r="CJ8" s="467"/>
      <c r="CK8" s="467"/>
      <c r="CL8" s="467"/>
      <c r="CM8" s="467"/>
      <c r="CN8" s="467"/>
      <c r="CO8" s="467"/>
      <c r="CP8" s="467"/>
      <c r="CQ8" s="467"/>
      <c r="CR8" s="467"/>
      <c r="CS8" s="467"/>
    </row>
    <row r="9" spans="7:97" s="465" customFormat="1" ht="18.75">
      <c r="G9" s="466"/>
      <c r="H9" s="466"/>
      <c r="L9" s="464"/>
      <c r="M9" s="475" t="str">
        <f>IF(numberPr_ch="","Номер документа об утверждении тарифов","Номер принятия решения об изменении тарифов")</f>
        <v>Номер принятия решения об изменении тарифов</v>
      </c>
      <c r="N9" s="476"/>
      <c r="O9" s="777" t="str">
        <f>IF(numberPr_ch="",IF(numberPr="","",numberPr),numberPr_ch)</f>
        <v>108-вод</v>
      </c>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7"/>
      <c r="AY9" s="777"/>
      <c r="AZ9" s="777"/>
      <c r="BA9" s="777"/>
      <c r="BB9" s="777"/>
      <c r="BC9" s="777"/>
      <c r="BD9" s="777"/>
      <c r="BE9" s="777"/>
      <c r="BF9" s="777"/>
      <c r="BG9" s="777"/>
      <c r="BH9" s="777"/>
      <c r="BI9" s="777"/>
      <c r="BJ9" s="777"/>
      <c r="BK9" s="777"/>
      <c r="BL9" s="777"/>
      <c r="BM9" s="777"/>
      <c r="BN9" s="777"/>
      <c r="BO9" s="777"/>
      <c r="BP9" s="777"/>
      <c r="BQ9" s="777"/>
      <c r="BR9" s="777"/>
      <c r="BS9" s="777"/>
      <c r="BT9" s="777"/>
      <c r="BU9" s="777"/>
      <c r="BV9" s="777"/>
      <c r="BW9" s="777"/>
      <c r="BX9" s="777"/>
      <c r="BY9" s="777"/>
      <c r="BZ9" s="777"/>
      <c r="CA9" s="777"/>
      <c r="CB9" s="777"/>
      <c r="CC9" s="777"/>
      <c r="CD9" s="777"/>
      <c r="CE9" s="777"/>
      <c r="CF9" s="777"/>
      <c r="CG9" s="777"/>
      <c r="CH9" s="639"/>
      <c r="CI9" s="467"/>
      <c r="CJ9" s="467"/>
      <c r="CK9" s="467"/>
      <c r="CL9" s="467"/>
      <c r="CM9" s="467"/>
      <c r="CN9" s="467"/>
      <c r="CO9" s="467"/>
      <c r="CP9" s="467"/>
      <c r="CQ9" s="467"/>
      <c r="CR9" s="467"/>
      <c r="CS9" s="467"/>
    </row>
    <row r="10" spans="7:97" s="465" customFormat="1" ht="18.75">
      <c r="G10" s="466"/>
      <c r="H10" s="466"/>
      <c r="L10" s="464"/>
      <c r="M10" s="475" t="s">
        <v>536</v>
      </c>
      <c r="N10" s="476"/>
      <c r="O10" s="777" t="str">
        <f>IF(IstPub_ch="",IF(IstPub="","",IstPub),IstPub_ch)</f>
        <v>газета "Курская правда"№135 от 11.11.2021 г.</v>
      </c>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7"/>
      <c r="AZ10" s="777"/>
      <c r="BA10" s="777"/>
      <c r="BB10" s="777"/>
      <c r="BC10" s="777"/>
      <c r="BD10" s="777"/>
      <c r="BE10" s="777"/>
      <c r="BF10" s="777"/>
      <c r="BG10" s="777"/>
      <c r="BH10" s="777"/>
      <c r="BI10" s="777"/>
      <c r="BJ10" s="777"/>
      <c r="BK10" s="777"/>
      <c r="BL10" s="777"/>
      <c r="BM10" s="777"/>
      <c r="BN10" s="777"/>
      <c r="BO10" s="777"/>
      <c r="BP10" s="777"/>
      <c r="BQ10" s="777"/>
      <c r="BR10" s="777"/>
      <c r="BS10" s="777"/>
      <c r="BT10" s="777"/>
      <c r="BU10" s="777"/>
      <c r="BV10" s="777"/>
      <c r="BW10" s="777"/>
      <c r="BX10" s="777"/>
      <c r="BY10" s="777"/>
      <c r="BZ10" s="777"/>
      <c r="CA10" s="777"/>
      <c r="CB10" s="777"/>
      <c r="CC10" s="777"/>
      <c r="CD10" s="777"/>
      <c r="CE10" s="777"/>
      <c r="CF10" s="777"/>
      <c r="CG10" s="777"/>
      <c r="CH10" s="639"/>
      <c r="CI10" s="467"/>
      <c r="CJ10" s="467"/>
      <c r="CK10" s="467"/>
      <c r="CL10" s="467"/>
      <c r="CM10" s="467"/>
      <c r="CN10" s="467"/>
      <c r="CO10" s="467"/>
      <c r="CP10" s="467"/>
      <c r="CQ10" s="467"/>
      <c r="CR10" s="467"/>
      <c r="CS10" s="467"/>
    </row>
    <row r="11" spans="7:97" s="255" customFormat="1" ht="3" hidden="1" customHeight="1">
      <c r="G11" s="254"/>
      <c r="H11" s="254"/>
      <c r="L11" s="743"/>
      <c r="M11" s="743"/>
      <c r="N11" s="211"/>
      <c r="O11" s="288"/>
      <c r="P11" s="288"/>
      <c r="Q11" s="288"/>
      <c r="R11" s="288"/>
      <c r="S11" s="288"/>
      <c r="T11" s="288"/>
      <c r="U11" s="315" t="s">
        <v>382</v>
      </c>
      <c r="V11" s="288"/>
      <c r="W11" s="288"/>
      <c r="X11" s="288"/>
      <c r="Y11" s="288"/>
      <c r="Z11" s="288"/>
      <c r="AA11" s="288"/>
      <c r="AB11" s="315" t="s">
        <v>382</v>
      </c>
      <c r="AC11" s="288"/>
      <c r="AD11" s="288"/>
      <c r="AE11" s="288"/>
      <c r="AF11" s="288"/>
      <c r="AG11" s="288"/>
      <c r="AH11" s="288"/>
      <c r="AI11" s="315" t="s">
        <v>382</v>
      </c>
      <c r="AJ11" s="288"/>
      <c r="AK11" s="288"/>
      <c r="AL11" s="288"/>
      <c r="AM11" s="288"/>
      <c r="AN11" s="288"/>
      <c r="AO11" s="288"/>
      <c r="AP11" s="315" t="s">
        <v>382</v>
      </c>
      <c r="AQ11" s="288"/>
      <c r="AR11" s="288"/>
      <c r="AS11" s="288"/>
      <c r="AT11" s="288"/>
      <c r="AU11" s="288"/>
      <c r="AV11" s="288"/>
      <c r="AW11" s="315" t="s">
        <v>382</v>
      </c>
      <c r="AX11" s="288"/>
      <c r="AY11" s="288"/>
      <c r="AZ11" s="288"/>
      <c r="BA11" s="288"/>
      <c r="BB11" s="288"/>
      <c r="BC11" s="288"/>
      <c r="BD11" s="315" t="s">
        <v>382</v>
      </c>
      <c r="BE11" s="288"/>
      <c r="BF11" s="288"/>
      <c r="BG11" s="288"/>
      <c r="BH11" s="288"/>
      <c r="BI11" s="288"/>
      <c r="BJ11" s="288"/>
      <c r="BK11" s="315" t="s">
        <v>382</v>
      </c>
      <c r="BL11" s="288"/>
      <c r="BM11" s="288"/>
      <c r="BN11" s="288"/>
      <c r="BO11" s="288"/>
      <c r="BP11" s="288"/>
      <c r="BQ11" s="288"/>
      <c r="BR11" s="315" t="s">
        <v>382</v>
      </c>
      <c r="BS11" s="288"/>
      <c r="BT11" s="288"/>
      <c r="BU11" s="288"/>
      <c r="BV11" s="288"/>
      <c r="BW11" s="288"/>
      <c r="BX11" s="288"/>
      <c r="BY11" s="315" t="s">
        <v>382</v>
      </c>
      <c r="BZ11" s="288"/>
      <c r="CA11" s="288"/>
      <c r="CB11" s="288"/>
      <c r="CC11" s="288"/>
      <c r="CD11" s="288"/>
      <c r="CE11" s="288"/>
      <c r="CF11" s="315" t="s">
        <v>382</v>
      </c>
      <c r="CI11" s="319"/>
      <c r="CJ11" s="319"/>
      <c r="CK11" s="319"/>
      <c r="CL11" s="319"/>
      <c r="CM11" s="319"/>
      <c r="CN11" s="319"/>
      <c r="CO11" s="319"/>
      <c r="CP11" s="319"/>
      <c r="CQ11" s="319"/>
      <c r="CR11" s="319"/>
      <c r="CS11" s="319"/>
    </row>
    <row r="12" spans="7:97" s="255" customFormat="1">
      <c r="G12" s="254"/>
      <c r="H12" s="254"/>
      <c r="L12" s="211"/>
      <c r="M12" s="211"/>
      <c r="N12" s="211"/>
      <c r="O12" s="755"/>
      <c r="P12" s="755"/>
      <c r="Q12" s="755"/>
      <c r="R12" s="755"/>
      <c r="S12" s="755"/>
      <c r="T12" s="755"/>
      <c r="U12" s="755"/>
      <c r="V12" s="755" t="s">
        <v>1708</v>
      </c>
      <c r="W12" s="755"/>
      <c r="X12" s="755"/>
      <c r="Y12" s="755"/>
      <c r="Z12" s="755"/>
      <c r="AA12" s="755"/>
      <c r="AB12" s="755"/>
      <c r="AC12" s="755" t="s">
        <v>1708</v>
      </c>
      <c r="AD12" s="755"/>
      <c r="AE12" s="755"/>
      <c r="AF12" s="755"/>
      <c r="AG12" s="755"/>
      <c r="AH12" s="755"/>
      <c r="AI12" s="755"/>
      <c r="AJ12" s="755" t="s">
        <v>1708</v>
      </c>
      <c r="AK12" s="755"/>
      <c r="AL12" s="755"/>
      <c r="AM12" s="755"/>
      <c r="AN12" s="755"/>
      <c r="AO12" s="755"/>
      <c r="AP12" s="755"/>
      <c r="AQ12" s="755" t="s">
        <v>1708</v>
      </c>
      <c r="AR12" s="755"/>
      <c r="AS12" s="755"/>
      <c r="AT12" s="755"/>
      <c r="AU12" s="755"/>
      <c r="AV12" s="755"/>
      <c r="AW12" s="755"/>
      <c r="AX12" s="755" t="s">
        <v>1708</v>
      </c>
      <c r="AY12" s="755"/>
      <c r="AZ12" s="755"/>
      <c r="BA12" s="755"/>
      <c r="BB12" s="755"/>
      <c r="BC12" s="755"/>
      <c r="BD12" s="755"/>
      <c r="BE12" s="755" t="s">
        <v>1708</v>
      </c>
      <c r="BF12" s="755"/>
      <c r="BG12" s="755"/>
      <c r="BH12" s="755"/>
      <c r="BI12" s="755"/>
      <c r="BJ12" s="755"/>
      <c r="BK12" s="755"/>
      <c r="BL12" s="755" t="s">
        <v>1708</v>
      </c>
      <c r="BM12" s="755"/>
      <c r="BN12" s="755"/>
      <c r="BO12" s="755"/>
      <c r="BP12" s="755"/>
      <c r="BQ12" s="755"/>
      <c r="BR12" s="755"/>
      <c r="BS12" s="755" t="s">
        <v>1708</v>
      </c>
      <c r="BT12" s="755"/>
      <c r="BU12" s="755"/>
      <c r="BV12" s="755"/>
      <c r="BW12" s="755"/>
      <c r="BX12" s="755"/>
      <c r="BY12" s="755"/>
      <c r="BZ12" s="755" t="s">
        <v>1708</v>
      </c>
      <c r="CA12" s="755"/>
      <c r="CB12" s="755"/>
      <c r="CC12" s="755"/>
      <c r="CD12" s="755"/>
      <c r="CE12" s="755"/>
      <c r="CF12" s="755"/>
      <c r="CI12" s="319"/>
      <c r="CJ12" s="319"/>
      <c r="CK12" s="319"/>
      <c r="CL12" s="319"/>
      <c r="CM12" s="319"/>
      <c r="CN12" s="319"/>
      <c r="CO12" s="319"/>
      <c r="CP12" s="319"/>
      <c r="CQ12" s="319"/>
      <c r="CR12" s="319"/>
      <c r="CS12" s="319"/>
    </row>
    <row r="13" spans="7:97" ht="15" customHeight="1">
      <c r="J13" s="86"/>
      <c r="K13" s="86"/>
      <c r="L13" s="704" t="s">
        <v>480</v>
      </c>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4"/>
      <c r="BF13" s="704"/>
      <c r="BG13" s="704"/>
      <c r="BH13" s="704"/>
      <c r="BI13" s="704"/>
      <c r="BJ13" s="704"/>
      <c r="BK13" s="704"/>
      <c r="BL13" s="704"/>
      <c r="BM13" s="704"/>
      <c r="BN13" s="704"/>
      <c r="BO13" s="704"/>
      <c r="BP13" s="704"/>
      <c r="BQ13" s="704"/>
      <c r="BR13" s="704"/>
      <c r="BS13" s="704"/>
      <c r="BT13" s="704"/>
      <c r="BU13" s="704"/>
      <c r="BV13" s="704"/>
      <c r="BW13" s="704"/>
      <c r="BX13" s="704"/>
      <c r="BY13" s="704"/>
      <c r="BZ13" s="704"/>
      <c r="CA13" s="704"/>
      <c r="CB13" s="704"/>
      <c r="CC13" s="704"/>
      <c r="CD13" s="704"/>
      <c r="CE13" s="704"/>
      <c r="CF13" s="704"/>
      <c r="CG13" s="704"/>
      <c r="CH13" s="704" t="s">
        <v>481</v>
      </c>
    </row>
    <row r="14" spans="7:97" ht="15" customHeight="1">
      <c r="J14" s="86"/>
      <c r="K14" s="86"/>
      <c r="L14" s="704" t="s">
        <v>95</v>
      </c>
      <c r="M14" s="704" t="s">
        <v>408</v>
      </c>
      <c r="N14" s="704"/>
      <c r="O14" s="766" t="s">
        <v>499</v>
      </c>
      <c r="P14" s="766"/>
      <c r="Q14" s="766"/>
      <c r="R14" s="766"/>
      <c r="S14" s="766"/>
      <c r="T14" s="766"/>
      <c r="U14" s="704" t="s">
        <v>344</v>
      </c>
      <c r="V14" s="766" t="s">
        <v>499</v>
      </c>
      <c r="W14" s="766"/>
      <c r="X14" s="766"/>
      <c r="Y14" s="766"/>
      <c r="Z14" s="766"/>
      <c r="AA14" s="766"/>
      <c r="AB14" s="704" t="s">
        <v>344</v>
      </c>
      <c r="AC14" s="766" t="s">
        <v>499</v>
      </c>
      <c r="AD14" s="766"/>
      <c r="AE14" s="766"/>
      <c r="AF14" s="766"/>
      <c r="AG14" s="766"/>
      <c r="AH14" s="766"/>
      <c r="AI14" s="704" t="s">
        <v>344</v>
      </c>
      <c r="AJ14" s="766" t="s">
        <v>499</v>
      </c>
      <c r="AK14" s="766"/>
      <c r="AL14" s="766"/>
      <c r="AM14" s="766"/>
      <c r="AN14" s="766"/>
      <c r="AO14" s="766"/>
      <c r="AP14" s="704" t="s">
        <v>344</v>
      </c>
      <c r="AQ14" s="766" t="s">
        <v>499</v>
      </c>
      <c r="AR14" s="766"/>
      <c r="AS14" s="766"/>
      <c r="AT14" s="766"/>
      <c r="AU14" s="766"/>
      <c r="AV14" s="766"/>
      <c r="AW14" s="704" t="s">
        <v>344</v>
      </c>
      <c r="AX14" s="766" t="s">
        <v>499</v>
      </c>
      <c r="AY14" s="766"/>
      <c r="AZ14" s="766"/>
      <c r="BA14" s="766"/>
      <c r="BB14" s="766"/>
      <c r="BC14" s="766"/>
      <c r="BD14" s="704" t="s">
        <v>344</v>
      </c>
      <c r="BE14" s="766" t="s">
        <v>499</v>
      </c>
      <c r="BF14" s="766"/>
      <c r="BG14" s="766"/>
      <c r="BH14" s="766"/>
      <c r="BI14" s="766"/>
      <c r="BJ14" s="766"/>
      <c r="BK14" s="704" t="s">
        <v>344</v>
      </c>
      <c r="BL14" s="766" t="s">
        <v>499</v>
      </c>
      <c r="BM14" s="766"/>
      <c r="BN14" s="766"/>
      <c r="BO14" s="766"/>
      <c r="BP14" s="766"/>
      <c r="BQ14" s="766"/>
      <c r="BR14" s="704" t="s">
        <v>344</v>
      </c>
      <c r="BS14" s="766" t="s">
        <v>499</v>
      </c>
      <c r="BT14" s="766"/>
      <c r="BU14" s="766"/>
      <c r="BV14" s="766"/>
      <c r="BW14" s="766"/>
      <c r="BX14" s="766"/>
      <c r="BY14" s="704" t="s">
        <v>344</v>
      </c>
      <c r="BZ14" s="766" t="s">
        <v>499</v>
      </c>
      <c r="CA14" s="766"/>
      <c r="CB14" s="766"/>
      <c r="CC14" s="766"/>
      <c r="CD14" s="766"/>
      <c r="CE14" s="766"/>
      <c r="CF14" s="704" t="s">
        <v>344</v>
      </c>
      <c r="CG14" s="778" t="s">
        <v>278</v>
      </c>
      <c r="CH14" s="704"/>
    </row>
    <row r="15" spans="7:97" ht="14.25" customHeight="1">
      <c r="J15" s="86"/>
      <c r="K15" s="86"/>
      <c r="L15" s="704"/>
      <c r="M15" s="704"/>
      <c r="N15" s="704"/>
      <c r="O15" s="251" t="s">
        <v>500</v>
      </c>
      <c r="P15" s="767" t="s">
        <v>274</v>
      </c>
      <c r="Q15" s="767"/>
      <c r="R15" s="740" t="s">
        <v>501</v>
      </c>
      <c r="S15" s="740"/>
      <c r="T15" s="740"/>
      <c r="U15" s="704"/>
      <c r="V15" s="645" t="s">
        <v>500</v>
      </c>
      <c r="W15" s="767" t="s">
        <v>274</v>
      </c>
      <c r="X15" s="767"/>
      <c r="Y15" s="740" t="s">
        <v>501</v>
      </c>
      <c r="Z15" s="740"/>
      <c r="AA15" s="740"/>
      <c r="AB15" s="704"/>
      <c r="AC15" s="645" t="s">
        <v>500</v>
      </c>
      <c r="AD15" s="767" t="s">
        <v>274</v>
      </c>
      <c r="AE15" s="767"/>
      <c r="AF15" s="740" t="s">
        <v>501</v>
      </c>
      <c r="AG15" s="740"/>
      <c r="AH15" s="740"/>
      <c r="AI15" s="704"/>
      <c r="AJ15" s="645" t="s">
        <v>500</v>
      </c>
      <c r="AK15" s="767" t="s">
        <v>274</v>
      </c>
      <c r="AL15" s="767"/>
      <c r="AM15" s="740" t="s">
        <v>501</v>
      </c>
      <c r="AN15" s="740"/>
      <c r="AO15" s="740"/>
      <c r="AP15" s="704"/>
      <c r="AQ15" s="645" t="s">
        <v>500</v>
      </c>
      <c r="AR15" s="767" t="s">
        <v>274</v>
      </c>
      <c r="AS15" s="767"/>
      <c r="AT15" s="740" t="s">
        <v>501</v>
      </c>
      <c r="AU15" s="740"/>
      <c r="AV15" s="740"/>
      <c r="AW15" s="704"/>
      <c r="AX15" s="645" t="s">
        <v>500</v>
      </c>
      <c r="AY15" s="767" t="s">
        <v>274</v>
      </c>
      <c r="AZ15" s="767"/>
      <c r="BA15" s="740" t="s">
        <v>501</v>
      </c>
      <c r="BB15" s="740"/>
      <c r="BC15" s="740"/>
      <c r="BD15" s="704"/>
      <c r="BE15" s="645" t="s">
        <v>500</v>
      </c>
      <c r="BF15" s="767" t="s">
        <v>274</v>
      </c>
      <c r="BG15" s="767"/>
      <c r="BH15" s="740" t="s">
        <v>501</v>
      </c>
      <c r="BI15" s="740"/>
      <c r="BJ15" s="740"/>
      <c r="BK15" s="704"/>
      <c r="BL15" s="645" t="s">
        <v>500</v>
      </c>
      <c r="BM15" s="767" t="s">
        <v>274</v>
      </c>
      <c r="BN15" s="767"/>
      <c r="BO15" s="740" t="s">
        <v>501</v>
      </c>
      <c r="BP15" s="740"/>
      <c r="BQ15" s="740"/>
      <c r="BR15" s="704"/>
      <c r="BS15" s="645" t="s">
        <v>500</v>
      </c>
      <c r="BT15" s="767" t="s">
        <v>274</v>
      </c>
      <c r="BU15" s="767"/>
      <c r="BV15" s="740" t="s">
        <v>501</v>
      </c>
      <c r="BW15" s="740"/>
      <c r="BX15" s="740"/>
      <c r="BY15" s="704"/>
      <c r="BZ15" s="664" t="s">
        <v>500</v>
      </c>
      <c r="CA15" s="767" t="s">
        <v>274</v>
      </c>
      <c r="CB15" s="767"/>
      <c r="CC15" s="740" t="s">
        <v>501</v>
      </c>
      <c r="CD15" s="740"/>
      <c r="CE15" s="740"/>
      <c r="CF15" s="704"/>
      <c r="CG15" s="778"/>
      <c r="CH15" s="704"/>
    </row>
    <row r="16" spans="7:97" ht="33.75" customHeight="1">
      <c r="J16" s="86"/>
      <c r="K16" s="86"/>
      <c r="L16" s="704"/>
      <c r="M16" s="704"/>
      <c r="N16" s="704"/>
      <c r="O16" s="437" t="s">
        <v>502</v>
      </c>
      <c r="P16" s="438" t="s">
        <v>687</v>
      </c>
      <c r="Q16" s="438" t="s">
        <v>390</v>
      </c>
      <c r="R16" s="439" t="s">
        <v>277</v>
      </c>
      <c r="S16" s="768" t="s">
        <v>276</v>
      </c>
      <c r="T16" s="768"/>
      <c r="U16" s="704"/>
      <c r="V16" s="650" t="s">
        <v>502</v>
      </c>
      <c r="W16" s="438" t="s">
        <v>687</v>
      </c>
      <c r="X16" s="438" t="s">
        <v>390</v>
      </c>
      <c r="Y16" s="653" t="s">
        <v>277</v>
      </c>
      <c r="Z16" s="768" t="s">
        <v>276</v>
      </c>
      <c r="AA16" s="768"/>
      <c r="AB16" s="704"/>
      <c r="AC16" s="650" t="s">
        <v>502</v>
      </c>
      <c r="AD16" s="438" t="s">
        <v>687</v>
      </c>
      <c r="AE16" s="438" t="s">
        <v>390</v>
      </c>
      <c r="AF16" s="653" t="s">
        <v>277</v>
      </c>
      <c r="AG16" s="768" t="s">
        <v>276</v>
      </c>
      <c r="AH16" s="768"/>
      <c r="AI16" s="704"/>
      <c r="AJ16" s="650" t="s">
        <v>502</v>
      </c>
      <c r="AK16" s="438" t="s">
        <v>687</v>
      </c>
      <c r="AL16" s="438" t="s">
        <v>390</v>
      </c>
      <c r="AM16" s="653" t="s">
        <v>277</v>
      </c>
      <c r="AN16" s="768" t="s">
        <v>276</v>
      </c>
      <c r="AO16" s="768"/>
      <c r="AP16" s="704"/>
      <c r="AQ16" s="650" t="s">
        <v>502</v>
      </c>
      <c r="AR16" s="438" t="s">
        <v>687</v>
      </c>
      <c r="AS16" s="438" t="s">
        <v>390</v>
      </c>
      <c r="AT16" s="653" t="s">
        <v>277</v>
      </c>
      <c r="AU16" s="768" t="s">
        <v>276</v>
      </c>
      <c r="AV16" s="768"/>
      <c r="AW16" s="704"/>
      <c r="AX16" s="650" t="s">
        <v>502</v>
      </c>
      <c r="AY16" s="438" t="s">
        <v>687</v>
      </c>
      <c r="AZ16" s="438" t="s">
        <v>390</v>
      </c>
      <c r="BA16" s="653" t="s">
        <v>277</v>
      </c>
      <c r="BB16" s="768" t="s">
        <v>276</v>
      </c>
      <c r="BC16" s="768"/>
      <c r="BD16" s="704"/>
      <c r="BE16" s="650" t="s">
        <v>502</v>
      </c>
      <c r="BF16" s="438" t="s">
        <v>687</v>
      </c>
      <c r="BG16" s="438" t="s">
        <v>390</v>
      </c>
      <c r="BH16" s="653" t="s">
        <v>277</v>
      </c>
      <c r="BI16" s="768" t="s">
        <v>276</v>
      </c>
      <c r="BJ16" s="768"/>
      <c r="BK16" s="704"/>
      <c r="BL16" s="650" t="s">
        <v>502</v>
      </c>
      <c r="BM16" s="438" t="s">
        <v>687</v>
      </c>
      <c r="BN16" s="438" t="s">
        <v>390</v>
      </c>
      <c r="BO16" s="653" t="s">
        <v>277</v>
      </c>
      <c r="BP16" s="768" t="s">
        <v>276</v>
      </c>
      <c r="BQ16" s="768"/>
      <c r="BR16" s="704"/>
      <c r="BS16" s="650" t="s">
        <v>502</v>
      </c>
      <c r="BT16" s="438" t="s">
        <v>687</v>
      </c>
      <c r="BU16" s="438" t="s">
        <v>390</v>
      </c>
      <c r="BV16" s="653" t="s">
        <v>277</v>
      </c>
      <c r="BW16" s="768" t="s">
        <v>276</v>
      </c>
      <c r="BX16" s="768"/>
      <c r="BY16" s="704"/>
      <c r="BZ16" s="669" t="s">
        <v>502</v>
      </c>
      <c r="CA16" s="438" t="s">
        <v>687</v>
      </c>
      <c r="CB16" s="438" t="s">
        <v>390</v>
      </c>
      <c r="CC16" s="666" t="s">
        <v>277</v>
      </c>
      <c r="CD16" s="768" t="s">
        <v>276</v>
      </c>
      <c r="CE16" s="768"/>
      <c r="CF16" s="704"/>
      <c r="CG16" s="778"/>
      <c r="CH16" s="704"/>
    </row>
    <row r="17" spans="1:98" ht="12" customHeight="1">
      <c r="J17" s="86"/>
      <c r="K17" s="248">
        <v>1</v>
      </c>
      <c r="L17" s="586" t="s">
        <v>96</v>
      </c>
      <c r="M17" s="586" t="s">
        <v>52</v>
      </c>
      <c r="N17" s="592" t="str">
        <f ca="1">OFFSET(N17,0,-1)</f>
        <v>2</v>
      </c>
      <c r="O17" s="587">
        <f ca="1">OFFSET(O17,0,-1)+1</f>
        <v>3</v>
      </c>
      <c r="P17" s="587">
        <f ca="1">OFFSET(P17,0,-1)+1</f>
        <v>4</v>
      </c>
      <c r="Q17" s="587">
        <f ca="1">OFFSET(Q17,0,-1)+1</f>
        <v>5</v>
      </c>
      <c r="R17" s="587">
        <f ca="1">OFFSET(R17,0,-1)+1</f>
        <v>6</v>
      </c>
      <c r="S17" s="769">
        <f ca="1">OFFSET(S17,0,-1)+1</f>
        <v>7</v>
      </c>
      <c r="T17" s="769"/>
      <c r="U17" s="587">
        <f ca="1">OFFSET(U17,0,-2)+1</f>
        <v>8</v>
      </c>
      <c r="V17" s="654">
        <f ca="1">OFFSET(V17,0,-1)+1</f>
        <v>9</v>
      </c>
      <c r="W17" s="654">
        <f ca="1">OFFSET(W17,0,-1)+1</f>
        <v>10</v>
      </c>
      <c r="X17" s="654">
        <f ca="1">OFFSET(X17,0,-1)+1</f>
        <v>11</v>
      </c>
      <c r="Y17" s="654">
        <f ca="1">OFFSET(Y17,0,-1)+1</f>
        <v>12</v>
      </c>
      <c r="Z17" s="769">
        <f ca="1">OFFSET(Z17,0,-1)+1</f>
        <v>13</v>
      </c>
      <c r="AA17" s="769"/>
      <c r="AB17" s="654">
        <f ca="1">OFFSET(AB17,0,-2)+1</f>
        <v>14</v>
      </c>
      <c r="AC17" s="654">
        <f ca="1">OFFSET(AC17,0,-1)+1</f>
        <v>15</v>
      </c>
      <c r="AD17" s="654">
        <f ca="1">OFFSET(AD17,0,-1)+1</f>
        <v>16</v>
      </c>
      <c r="AE17" s="654">
        <f ca="1">OFFSET(AE17,0,-1)+1</f>
        <v>17</v>
      </c>
      <c r="AF17" s="654">
        <f ca="1">OFFSET(AF17,0,-1)+1</f>
        <v>18</v>
      </c>
      <c r="AG17" s="769">
        <f ca="1">OFFSET(AG17,0,-1)+1</f>
        <v>19</v>
      </c>
      <c r="AH17" s="769"/>
      <c r="AI17" s="654">
        <f ca="1">OFFSET(AI17,0,-2)+1</f>
        <v>20</v>
      </c>
      <c r="AJ17" s="654">
        <f ca="1">OFFSET(AJ17,0,-1)+1</f>
        <v>21</v>
      </c>
      <c r="AK17" s="654">
        <f ca="1">OFFSET(AK17,0,-1)+1</f>
        <v>22</v>
      </c>
      <c r="AL17" s="654">
        <f ca="1">OFFSET(AL17,0,-1)+1</f>
        <v>23</v>
      </c>
      <c r="AM17" s="654">
        <f ca="1">OFFSET(AM17,0,-1)+1</f>
        <v>24</v>
      </c>
      <c r="AN17" s="769">
        <f ca="1">OFFSET(AN17,0,-1)+1</f>
        <v>25</v>
      </c>
      <c r="AO17" s="769"/>
      <c r="AP17" s="654">
        <f ca="1">OFFSET(AP17,0,-2)+1</f>
        <v>26</v>
      </c>
      <c r="AQ17" s="654">
        <f ca="1">OFFSET(AQ17,0,-1)+1</f>
        <v>27</v>
      </c>
      <c r="AR17" s="654">
        <f ca="1">OFFSET(AR17,0,-1)+1</f>
        <v>28</v>
      </c>
      <c r="AS17" s="654">
        <f ca="1">OFFSET(AS17,0,-1)+1</f>
        <v>29</v>
      </c>
      <c r="AT17" s="654">
        <f ca="1">OFFSET(AT17,0,-1)+1</f>
        <v>30</v>
      </c>
      <c r="AU17" s="769">
        <f ca="1">OFFSET(AU17,0,-1)+1</f>
        <v>31</v>
      </c>
      <c r="AV17" s="769"/>
      <c r="AW17" s="654">
        <f ca="1">OFFSET(AW17,0,-2)+1</f>
        <v>32</v>
      </c>
      <c r="AX17" s="654">
        <f ca="1">OFFSET(AX17,0,-1)+1</f>
        <v>33</v>
      </c>
      <c r="AY17" s="654">
        <f ca="1">OFFSET(AY17,0,-1)+1</f>
        <v>34</v>
      </c>
      <c r="AZ17" s="654">
        <f ca="1">OFFSET(AZ17,0,-1)+1</f>
        <v>35</v>
      </c>
      <c r="BA17" s="654">
        <f ca="1">OFFSET(BA17,0,-1)+1</f>
        <v>36</v>
      </c>
      <c r="BB17" s="769">
        <f ca="1">OFFSET(BB17,0,-1)+1</f>
        <v>37</v>
      </c>
      <c r="BC17" s="769"/>
      <c r="BD17" s="654">
        <f ca="1">OFFSET(BD17,0,-2)+1</f>
        <v>38</v>
      </c>
      <c r="BE17" s="654">
        <f ca="1">OFFSET(BE17,0,-1)+1</f>
        <v>39</v>
      </c>
      <c r="BF17" s="654">
        <f ca="1">OFFSET(BF17,0,-1)+1</f>
        <v>40</v>
      </c>
      <c r="BG17" s="654">
        <f ca="1">OFFSET(BG17,0,-1)+1</f>
        <v>41</v>
      </c>
      <c r="BH17" s="654">
        <f ca="1">OFFSET(BH17,0,-1)+1</f>
        <v>42</v>
      </c>
      <c r="BI17" s="769">
        <f ca="1">OFFSET(BI17,0,-1)+1</f>
        <v>43</v>
      </c>
      <c r="BJ17" s="769"/>
      <c r="BK17" s="654">
        <f ca="1">OFFSET(BK17,0,-2)+1</f>
        <v>44</v>
      </c>
      <c r="BL17" s="654">
        <f ca="1">OFFSET(BL17,0,-1)+1</f>
        <v>45</v>
      </c>
      <c r="BM17" s="654">
        <f ca="1">OFFSET(BM17,0,-1)+1</f>
        <v>46</v>
      </c>
      <c r="BN17" s="654">
        <f ca="1">OFFSET(BN17,0,-1)+1</f>
        <v>47</v>
      </c>
      <c r="BO17" s="654">
        <f ca="1">OFFSET(BO17,0,-1)+1</f>
        <v>48</v>
      </c>
      <c r="BP17" s="769">
        <f ca="1">OFFSET(BP17,0,-1)+1</f>
        <v>49</v>
      </c>
      <c r="BQ17" s="769"/>
      <c r="BR17" s="654">
        <f ca="1">OFFSET(BR17,0,-2)+1</f>
        <v>50</v>
      </c>
      <c r="BS17" s="654">
        <f ca="1">OFFSET(BS17,0,-1)+1</f>
        <v>51</v>
      </c>
      <c r="BT17" s="654">
        <f ca="1">OFFSET(BT17,0,-1)+1</f>
        <v>52</v>
      </c>
      <c r="BU17" s="654">
        <f ca="1">OFFSET(BU17,0,-1)+1</f>
        <v>53</v>
      </c>
      <c r="BV17" s="654">
        <f ca="1">OFFSET(BV17,0,-1)+1</f>
        <v>54</v>
      </c>
      <c r="BW17" s="769">
        <f ca="1">OFFSET(BW17,0,-1)+1</f>
        <v>55</v>
      </c>
      <c r="BX17" s="769"/>
      <c r="BY17" s="654">
        <f ca="1">OFFSET(BY17,0,-2)+1</f>
        <v>56</v>
      </c>
      <c r="BZ17" s="667">
        <f ca="1">OFFSET(BZ17,0,-1)+1</f>
        <v>57</v>
      </c>
      <c r="CA17" s="667">
        <f ca="1">OFFSET(CA17,0,-1)+1</f>
        <v>58</v>
      </c>
      <c r="CB17" s="667">
        <f ca="1">OFFSET(CB17,0,-1)+1</f>
        <v>59</v>
      </c>
      <c r="CC17" s="667">
        <f ca="1">OFFSET(CC17,0,-1)+1</f>
        <v>60</v>
      </c>
      <c r="CD17" s="769">
        <f ca="1">OFFSET(CD17,0,-1)+1</f>
        <v>61</v>
      </c>
      <c r="CE17" s="769"/>
      <c r="CF17" s="667">
        <f ca="1">OFFSET(CF17,0,-2)+1</f>
        <v>62</v>
      </c>
      <c r="CG17" s="592">
        <f ca="1">OFFSET(CG17,0,-1)</f>
        <v>62</v>
      </c>
      <c r="CH17" s="587">
        <f ca="1">OFFSET(CH17,0,-1)+1</f>
        <v>63</v>
      </c>
    </row>
    <row r="18" spans="1:98" ht="22.5">
      <c r="A18" s="754">
        <v>1</v>
      </c>
      <c r="B18" s="340"/>
      <c r="C18" s="340"/>
      <c r="D18" s="340"/>
      <c r="E18" s="341"/>
      <c r="F18" s="342"/>
      <c r="G18" s="342"/>
      <c r="H18" s="342"/>
      <c r="I18" s="343"/>
      <c r="J18" s="180"/>
      <c r="K18" s="180"/>
      <c r="L18" s="578">
        <f>mergeValue(A18)</f>
        <v>1</v>
      </c>
      <c r="M18" s="585" t="s">
        <v>23</v>
      </c>
      <c r="N18" s="591"/>
      <c r="O18" s="737" t="str">
        <f>IF('Перечень тарифов'!J21="","","" &amp; 'Перечень тарифов'!J21 &amp; "")</f>
        <v>Тариф на водоотведение</v>
      </c>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606" t="s">
        <v>507</v>
      </c>
    </row>
    <row r="19" spans="1:98" ht="22.5">
      <c r="A19" s="754"/>
      <c r="B19" s="754">
        <v>1</v>
      </c>
      <c r="C19" s="340"/>
      <c r="D19" s="340"/>
      <c r="E19" s="342"/>
      <c r="F19" s="342"/>
      <c r="G19" s="342"/>
      <c r="H19" s="342"/>
      <c r="I19" s="200"/>
      <c r="J19" s="181"/>
      <c r="K19" s="35"/>
      <c r="L19" s="339" t="str">
        <f>mergeValue(A19) &amp;"."&amp; mergeValue(B19)</f>
        <v>1.1</v>
      </c>
      <c r="M19" s="159" t="s">
        <v>18</v>
      </c>
      <c r="N19" s="285"/>
      <c r="O19" s="776" t="str">
        <f>IF('Перечень тарифов'!N21="","","" &amp; 'Перечень тарифов'!N21 &amp; "")</f>
        <v>Курский муниципальный район, Винниковский сельсовет (38620420);</v>
      </c>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776"/>
      <c r="AZ19" s="776"/>
      <c r="BA19" s="776"/>
      <c r="BB19" s="776"/>
      <c r="BC19" s="776"/>
      <c r="BD19" s="776"/>
      <c r="BE19" s="776"/>
      <c r="BF19" s="776"/>
      <c r="BG19" s="776"/>
      <c r="BH19" s="776"/>
      <c r="BI19" s="776"/>
      <c r="BJ19" s="776"/>
      <c r="BK19" s="776"/>
      <c r="BL19" s="776"/>
      <c r="BM19" s="776"/>
      <c r="BN19" s="776"/>
      <c r="BO19" s="776"/>
      <c r="BP19" s="776"/>
      <c r="BQ19" s="776"/>
      <c r="BR19" s="776"/>
      <c r="BS19" s="776"/>
      <c r="BT19" s="776"/>
      <c r="BU19" s="776"/>
      <c r="BV19" s="776"/>
      <c r="BW19" s="776"/>
      <c r="BX19" s="776"/>
      <c r="BY19" s="776"/>
      <c r="BZ19" s="776"/>
      <c r="CA19" s="776"/>
      <c r="CB19" s="776"/>
      <c r="CC19" s="776"/>
      <c r="CD19" s="776"/>
      <c r="CE19" s="776"/>
      <c r="CF19" s="776"/>
      <c r="CG19" s="776"/>
      <c r="CH19" s="286" t="s">
        <v>508</v>
      </c>
    </row>
    <row r="20" spans="1:98" hidden="1">
      <c r="A20" s="754"/>
      <c r="B20" s="754"/>
      <c r="C20" s="754">
        <v>1</v>
      </c>
      <c r="D20" s="340"/>
      <c r="E20" s="342"/>
      <c r="F20" s="342"/>
      <c r="G20" s="342"/>
      <c r="H20" s="342"/>
      <c r="I20" s="344"/>
      <c r="J20" s="181"/>
      <c r="K20" s="101"/>
      <c r="L20" s="339" t="str">
        <f>mergeValue(A20) &amp;"."&amp; mergeValue(B20)&amp;"."&amp; mergeValue(C20)</f>
        <v>1.1.1</v>
      </c>
      <c r="M20" s="160"/>
      <c r="N20" s="285"/>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c r="AX20" s="776"/>
      <c r="AY20" s="776"/>
      <c r="AZ20" s="776"/>
      <c r="BA20" s="776"/>
      <c r="BB20" s="776"/>
      <c r="BC20" s="776"/>
      <c r="BD20" s="776"/>
      <c r="BE20" s="776"/>
      <c r="BF20" s="776"/>
      <c r="BG20" s="776"/>
      <c r="BH20" s="776"/>
      <c r="BI20" s="776"/>
      <c r="BJ20" s="776"/>
      <c r="BK20" s="776"/>
      <c r="BL20" s="776"/>
      <c r="BM20" s="776"/>
      <c r="BN20" s="776"/>
      <c r="BO20" s="776"/>
      <c r="BP20" s="776"/>
      <c r="BQ20" s="776"/>
      <c r="BR20" s="776"/>
      <c r="BS20" s="776"/>
      <c r="BT20" s="776"/>
      <c r="BU20" s="776"/>
      <c r="BV20" s="776"/>
      <c r="BW20" s="776"/>
      <c r="BX20" s="776"/>
      <c r="BY20" s="776"/>
      <c r="BZ20" s="776"/>
      <c r="CA20" s="776"/>
      <c r="CB20" s="776"/>
      <c r="CC20" s="776"/>
      <c r="CD20" s="776"/>
      <c r="CE20" s="776"/>
      <c r="CF20" s="776"/>
      <c r="CG20" s="776"/>
      <c r="CH20" s="286"/>
      <c r="CL20" s="317"/>
    </row>
    <row r="21" spans="1:98" ht="33.75">
      <c r="A21" s="754"/>
      <c r="B21" s="754"/>
      <c r="C21" s="754"/>
      <c r="D21" s="754">
        <v>1</v>
      </c>
      <c r="E21" s="342"/>
      <c r="F21" s="342"/>
      <c r="G21" s="342"/>
      <c r="H21" s="342"/>
      <c r="I21" s="755"/>
      <c r="J21" s="181"/>
      <c r="K21" s="101"/>
      <c r="L21" s="339" t="str">
        <f>mergeValue(A21) &amp;"."&amp; mergeValue(B21)&amp;"."&amp; mergeValue(C21)&amp;"."&amp; mergeValue(D21)</f>
        <v>1.1.1.1</v>
      </c>
      <c r="M21" s="161" t="s">
        <v>409</v>
      </c>
      <c r="N21" s="285"/>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80"/>
      <c r="BB21" s="780"/>
      <c r="BC21" s="780"/>
      <c r="BD21" s="780"/>
      <c r="BE21" s="780"/>
      <c r="BF21" s="780"/>
      <c r="BG21" s="780"/>
      <c r="BH21" s="780"/>
      <c r="BI21" s="780"/>
      <c r="BJ21" s="780"/>
      <c r="BK21" s="780"/>
      <c r="BL21" s="780"/>
      <c r="BM21" s="780"/>
      <c r="BN21" s="780"/>
      <c r="BO21" s="780"/>
      <c r="BP21" s="780"/>
      <c r="BQ21" s="780"/>
      <c r="BR21" s="780"/>
      <c r="BS21" s="780"/>
      <c r="BT21" s="780"/>
      <c r="BU21" s="780"/>
      <c r="BV21" s="780"/>
      <c r="BW21" s="780"/>
      <c r="BX21" s="780"/>
      <c r="BY21" s="780"/>
      <c r="BZ21" s="780"/>
      <c r="CA21" s="780"/>
      <c r="CB21" s="780"/>
      <c r="CC21" s="780"/>
      <c r="CD21" s="780"/>
      <c r="CE21" s="780"/>
      <c r="CF21" s="780"/>
      <c r="CG21" s="780"/>
      <c r="CH21" s="286" t="s">
        <v>629</v>
      </c>
      <c r="CL21" s="317"/>
    </row>
    <row r="22" spans="1:98" ht="33.75">
      <c r="A22" s="754"/>
      <c r="B22" s="754"/>
      <c r="C22" s="754"/>
      <c r="D22" s="754"/>
      <c r="E22" s="754">
        <v>1</v>
      </c>
      <c r="F22" s="342"/>
      <c r="G22" s="342"/>
      <c r="H22" s="342"/>
      <c r="I22" s="755"/>
      <c r="J22" s="755"/>
      <c r="K22" s="101"/>
      <c r="L22" s="339" t="str">
        <f>mergeValue(A22) &amp;"."&amp; mergeValue(B22)&amp;"."&amp; mergeValue(C22)&amp;"."&amp; mergeValue(D22)&amp;"."&amp; mergeValue(E22)</f>
        <v>1.1.1.1.1</v>
      </c>
      <c r="M22" s="172" t="s">
        <v>10</v>
      </c>
      <c r="N22" s="286"/>
      <c r="O22" s="779" t="s">
        <v>697</v>
      </c>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79"/>
      <c r="AY22" s="779"/>
      <c r="AZ22" s="779"/>
      <c r="BA22" s="779"/>
      <c r="BB22" s="779"/>
      <c r="BC22" s="779"/>
      <c r="BD22" s="779"/>
      <c r="BE22" s="779"/>
      <c r="BF22" s="779"/>
      <c r="BG22" s="779"/>
      <c r="BH22" s="779"/>
      <c r="BI22" s="779"/>
      <c r="BJ22" s="779"/>
      <c r="BK22" s="779"/>
      <c r="BL22" s="779"/>
      <c r="BM22" s="779"/>
      <c r="BN22" s="779"/>
      <c r="BO22" s="779"/>
      <c r="BP22" s="779"/>
      <c r="BQ22" s="779"/>
      <c r="BR22" s="779"/>
      <c r="BS22" s="779"/>
      <c r="BT22" s="779"/>
      <c r="BU22" s="779"/>
      <c r="BV22" s="779"/>
      <c r="BW22" s="779"/>
      <c r="BX22" s="779"/>
      <c r="BY22" s="779"/>
      <c r="BZ22" s="779"/>
      <c r="CA22" s="779"/>
      <c r="CB22" s="779"/>
      <c r="CC22" s="779"/>
      <c r="CD22" s="779"/>
      <c r="CE22" s="779"/>
      <c r="CF22" s="779"/>
      <c r="CG22" s="779"/>
      <c r="CH22" s="286" t="s">
        <v>509</v>
      </c>
      <c r="CJ22" s="317" t="str">
        <f>strCheckUnique(CK22:CK25)</f>
        <v/>
      </c>
      <c r="CL22" s="317"/>
    </row>
    <row r="23" spans="1:98" ht="66" customHeight="1">
      <c r="A23" s="754"/>
      <c r="B23" s="754"/>
      <c r="C23" s="754"/>
      <c r="D23" s="754"/>
      <c r="E23" s="754"/>
      <c r="F23" s="340">
        <v>1</v>
      </c>
      <c r="G23" s="340"/>
      <c r="H23" s="340"/>
      <c r="I23" s="755"/>
      <c r="J23" s="755"/>
      <c r="K23" s="344"/>
      <c r="L23" s="339" t="str">
        <f>mergeValue(A23) &amp;"."&amp; mergeValue(B23)&amp;"."&amp; mergeValue(C23)&amp;"."&amp; mergeValue(D23)&amp;"."&amp; mergeValue(E23)&amp;"."&amp; mergeValue(F23)</f>
        <v>1.1.1.1.1.1</v>
      </c>
      <c r="M23" s="333"/>
      <c r="N23" s="759"/>
      <c r="O23" s="674">
        <v>28.54</v>
      </c>
      <c r="P23" s="192"/>
      <c r="Q23" s="192"/>
      <c r="R23" s="760" t="s">
        <v>1380</v>
      </c>
      <c r="S23" s="761" t="s">
        <v>87</v>
      </c>
      <c r="T23" s="760" t="s">
        <v>1721</v>
      </c>
      <c r="U23" s="761" t="s">
        <v>87</v>
      </c>
      <c r="V23" s="674">
        <v>29.68</v>
      </c>
      <c r="W23" s="192"/>
      <c r="X23" s="192"/>
      <c r="Y23" s="760" t="s">
        <v>1722</v>
      </c>
      <c r="Z23" s="761" t="s">
        <v>87</v>
      </c>
      <c r="AA23" s="760" t="s">
        <v>1723</v>
      </c>
      <c r="AB23" s="761" t="s">
        <v>87</v>
      </c>
      <c r="AC23" s="674">
        <v>29.68</v>
      </c>
      <c r="AD23" s="192"/>
      <c r="AE23" s="192"/>
      <c r="AF23" s="760" t="s">
        <v>1724</v>
      </c>
      <c r="AG23" s="761" t="s">
        <v>87</v>
      </c>
      <c r="AH23" s="760" t="s">
        <v>1725</v>
      </c>
      <c r="AI23" s="761" t="s">
        <v>87</v>
      </c>
      <c r="AJ23" s="674">
        <v>31.34</v>
      </c>
      <c r="AK23" s="192"/>
      <c r="AL23" s="192"/>
      <c r="AM23" s="760" t="s">
        <v>1734</v>
      </c>
      <c r="AN23" s="761" t="s">
        <v>87</v>
      </c>
      <c r="AO23" s="760" t="s">
        <v>1735</v>
      </c>
      <c r="AP23" s="761" t="s">
        <v>87</v>
      </c>
      <c r="AQ23" s="674">
        <v>31.34</v>
      </c>
      <c r="AR23" s="192"/>
      <c r="AS23" s="192"/>
      <c r="AT23" s="760" t="s">
        <v>1726</v>
      </c>
      <c r="AU23" s="761" t="s">
        <v>87</v>
      </c>
      <c r="AV23" s="760" t="s">
        <v>1727</v>
      </c>
      <c r="AW23" s="761" t="s">
        <v>87</v>
      </c>
      <c r="AX23" s="674">
        <v>33.21</v>
      </c>
      <c r="AY23" s="192"/>
      <c r="AZ23" s="192"/>
      <c r="BA23" s="760" t="s">
        <v>1736</v>
      </c>
      <c r="BB23" s="761" t="s">
        <v>87</v>
      </c>
      <c r="BC23" s="760" t="s">
        <v>1737</v>
      </c>
      <c r="BD23" s="761" t="s">
        <v>87</v>
      </c>
      <c r="BE23" s="674">
        <v>33.21</v>
      </c>
      <c r="BF23" s="192"/>
      <c r="BG23" s="192"/>
      <c r="BH23" s="760" t="s">
        <v>1700</v>
      </c>
      <c r="BI23" s="761" t="s">
        <v>87</v>
      </c>
      <c r="BJ23" s="760" t="s">
        <v>1728</v>
      </c>
      <c r="BK23" s="761" t="s">
        <v>87</v>
      </c>
      <c r="BL23" s="674">
        <v>35.200000000000003</v>
      </c>
      <c r="BM23" s="192"/>
      <c r="BN23" s="192"/>
      <c r="BO23" s="760" t="s">
        <v>1729</v>
      </c>
      <c r="BP23" s="761" t="s">
        <v>87</v>
      </c>
      <c r="BQ23" s="760" t="s">
        <v>1730</v>
      </c>
      <c r="BR23" s="761" t="s">
        <v>87</v>
      </c>
      <c r="BS23" s="674">
        <v>33.39</v>
      </c>
      <c r="BT23" s="192"/>
      <c r="BU23" s="192"/>
      <c r="BV23" s="760" t="s">
        <v>1731</v>
      </c>
      <c r="BW23" s="761" t="s">
        <v>87</v>
      </c>
      <c r="BX23" s="760" t="s">
        <v>1732</v>
      </c>
      <c r="BY23" s="761" t="s">
        <v>87</v>
      </c>
      <c r="BZ23" s="674">
        <v>34.72</v>
      </c>
      <c r="CA23" s="192"/>
      <c r="CB23" s="192"/>
      <c r="CC23" s="760" t="s">
        <v>1733</v>
      </c>
      <c r="CD23" s="761" t="s">
        <v>87</v>
      </c>
      <c r="CE23" s="760" t="s">
        <v>1381</v>
      </c>
      <c r="CF23" s="761" t="s">
        <v>88</v>
      </c>
      <c r="CG23" s="282"/>
      <c r="CH23" s="763" t="s">
        <v>510</v>
      </c>
      <c r="CI23" s="605" t="str">
        <f>strCheckDate(O24:CG24)</f>
        <v/>
      </c>
      <c r="CK23" s="317" t="str">
        <f>IF(M23="","",M23 )</f>
        <v/>
      </c>
      <c r="CL23" s="317"/>
      <c r="CM23" s="317"/>
      <c r="CN23" s="317"/>
    </row>
    <row r="24" spans="1:98" hidden="1">
      <c r="A24" s="754"/>
      <c r="B24" s="754"/>
      <c r="C24" s="754"/>
      <c r="D24" s="754"/>
      <c r="E24" s="754"/>
      <c r="F24" s="340"/>
      <c r="G24" s="340"/>
      <c r="H24" s="340"/>
      <c r="I24" s="755"/>
      <c r="J24" s="755"/>
      <c r="K24" s="344"/>
      <c r="L24" s="171"/>
      <c r="M24" s="205"/>
      <c r="N24" s="759"/>
      <c r="O24" s="299"/>
      <c r="P24" s="296"/>
      <c r="Q24" s="297" t="str">
        <f>R23 &amp; "-" &amp; T23</f>
        <v>01.01.2019-30.06.2019</v>
      </c>
      <c r="R24" s="760"/>
      <c r="S24" s="761"/>
      <c r="T24" s="762"/>
      <c r="U24" s="761"/>
      <c r="V24" s="299"/>
      <c r="W24" s="296"/>
      <c r="X24" s="297" t="str">
        <f>Y23 &amp; "-" &amp; AA23</f>
        <v>01.07.2019-31.12.2019</v>
      </c>
      <c r="Y24" s="760"/>
      <c r="Z24" s="761"/>
      <c r="AA24" s="762"/>
      <c r="AB24" s="761"/>
      <c r="AC24" s="299"/>
      <c r="AD24" s="296"/>
      <c r="AE24" s="297" t="str">
        <f>AF23 &amp; "-" &amp; AH23</f>
        <v>01.01.2020-30.06.2020</v>
      </c>
      <c r="AF24" s="760"/>
      <c r="AG24" s="761"/>
      <c r="AH24" s="762"/>
      <c r="AI24" s="761"/>
      <c r="AJ24" s="299"/>
      <c r="AK24" s="296"/>
      <c r="AL24" s="297" t="str">
        <f>AM23 &amp; "-" &amp; AO23</f>
        <v>01.07.2020-31.12.2020</v>
      </c>
      <c r="AM24" s="760"/>
      <c r="AN24" s="761"/>
      <c r="AO24" s="762"/>
      <c r="AP24" s="761"/>
      <c r="AQ24" s="299"/>
      <c r="AR24" s="296"/>
      <c r="AS24" s="297" t="str">
        <f>AT23 &amp; "-" &amp; AV23</f>
        <v>01.01.2021-30.06.2021</v>
      </c>
      <c r="AT24" s="760"/>
      <c r="AU24" s="761"/>
      <c r="AV24" s="762"/>
      <c r="AW24" s="761"/>
      <c r="AX24" s="299"/>
      <c r="AY24" s="296"/>
      <c r="AZ24" s="297" t="str">
        <f>BA23 &amp; "-" &amp; BC23</f>
        <v>01.07.2021-31.12.2021</v>
      </c>
      <c r="BA24" s="760"/>
      <c r="BB24" s="761"/>
      <c r="BC24" s="762"/>
      <c r="BD24" s="761"/>
      <c r="BE24" s="299"/>
      <c r="BF24" s="296"/>
      <c r="BG24" s="297" t="str">
        <f>BH23 &amp; "-" &amp; BJ23</f>
        <v>01.01.2022-30.06.2022</v>
      </c>
      <c r="BH24" s="760"/>
      <c r="BI24" s="761"/>
      <c r="BJ24" s="762"/>
      <c r="BK24" s="761"/>
      <c r="BL24" s="299"/>
      <c r="BM24" s="296"/>
      <c r="BN24" s="297" t="str">
        <f>BO23 &amp; "-" &amp; BQ23</f>
        <v>01.07.2022-31.12.2022</v>
      </c>
      <c r="BO24" s="760"/>
      <c r="BP24" s="761"/>
      <c r="BQ24" s="762"/>
      <c r="BR24" s="761"/>
      <c r="BS24" s="299"/>
      <c r="BT24" s="296"/>
      <c r="BU24" s="297" t="str">
        <f>BV23 &amp; "-" &amp; BX23</f>
        <v>01.01.2023-30.06.2023</v>
      </c>
      <c r="BV24" s="760"/>
      <c r="BW24" s="761"/>
      <c r="BX24" s="762"/>
      <c r="BY24" s="761"/>
      <c r="BZ24" s="299"/>
      <c r="CA24" s="296"/>
      <c r="CB24" s="297" t="str">
        <f>CC23 &amp; "-" &amp; CE23</f>
        <v>01.07.2023-31.12.2023</v>
      </c>
      <c r="CC24" s="760"/>
      <c r="CD24" s="761"/>
      <c r="CE24" s="762"/>
      <c r="CF24" s="761"/>
      <c r="CG24" s="282"/>
      <c r="CH24" s="764"/>
      <c r="CL24" s="317"/>
    </row>
    <row r="25" spans="1:98" customFormat="1" ht="15" customHeight="1">
      <c r="A25" s="754"/>
      <c r="B25" s="754"/>
      <c r="C25" s="754"/>
      <c r="D25" s="754"/>
      <c r="E25" s="754"/>
      <c r="F25" s="340"/>
      <c r="G25" s="340"/>
      <c r="H25" s="340"/>
      <c r="I25" s="755"/>
      <c r="J25" s="755"/>
      <c r="K25" s="201"/>
      <c r="L25" s="112"/>
      <c r="M25" s="175" t="s">
        <v>410</v>
      </c>
      <c r="N25" s="197"/>
      <c r="O25" s="157"/>
      <c r="P25" s="157"/>
      <c r="Q25" s="157"/>
      <c r="R25" s="262"/>
      <c r="S25" s="198"/>
      <c r="T25" s="198"/>
      <c r="U25" s="198"/>
      <c r="V25" s="157"/>
      <c r="W25" s="157"/>
      <c r="X25" s="157"/>
      <c r="Y25" s="262"/>
      <c r="Z25" s="198"/>
      <c r="AA25" s="198"/>
      <c r="AB25" s="198"/>
      <c r="AC25" s="157"/>
      <c r="AD25" s="157"/>
      <c r="AE25" s="157"/>
      <c r="AF25" s="262"/>
      <c r="AG25" s="198"/>
      <c r="AH25" s="198"/>
      <c r="AI25" s="198"/>
      <c r="AJ25" s="157"/>
      <c r="AK25" s="157"/>
      <c r="AL25" s="157"/>
      <c r="AM25" s="262"/>
      <c r="AN25" s="198"/>
      <c r="AO25" s="198"/>
      <c r="AP25" s="198"/>
      <c r="AQ25" s="157"/>
      <c r="AR25" s="157"/>
      <c r="AS25" s="157"/>
      <c r="AT25" s="262"/>
      <c r="AU25" s="198"/>
      <c r="AV25" s="198"/>
      <c r="AW25" s="198"/>
      <c r="AX25" s="157"/>
      <c r="AY25" s="157"/>
      <c r="AZ25" s="157"/>
      <c r="BA25" s="262"/>
      <c r="BB25" s="198"/>
      <c r="BC25" s="198"/>
      <c r="BD25" s="198"/>
      <c r="BE25" s="157"/>
      <c r="BF25" s="157"/>
      <c r="BG25" s="157"/>
      <c r="BH25" s="262"/>
      <c r="BI25" s="198"/>
      <c r="BJ25" s="198"/>
      <c r="BK25" s="198"/>
      <c r="BL25" s="157"/>
      <c r="BM25" s="157"/>
      <c r="BN25" s="157"/>
      <c r="BO25" s="262"/>
      <c r="BP25" s="198"/>
      <c r="BQ25" s="198"/>
      <c r="BR25" s="198"/>
      <c r="BS25" s="157"/>
      <c r="BT25" s="157"/>
      <c r="BU25" s="157"/>
      <c r="BV25" s="262"/>
      <c r="BW25" s="198"/>
      <c r="BX25" s="198"/>
      <c r="BY25" s="198"/>
      <c r="BZ25" s="157"/>
      <c r="CA25" s="157"/>
      <c r="CB25" s="157"/>
      <c r="CC25" s="262"/>
      <c r="CD25" s="198"/>
      <c r="CE25" s="198"/>
      <c r="CF25" s="198"/>
      <c r="CG25" s="186"/>
      <c r="CH25" s="765"/>
      <c r="CI25" s="307"/>
      <c r="CJ25" s="307"/>
      <c r="CK25" s="307"/>
      <c r="CL25" s="317"/>
      <c r="CM25" s="307"/>
      <c r="CN25" s="298"/>
      <c r="CO25" s="298"/>
      <c r="CP25" s="298"/>
      <c r="CQ25" s="298"/>
      <c r="CR25" s="298"/>
      <c r="CS25" s="298"/>
      <c r="CT25" s="35"/>
    </row>
    <row r="26" spans="1:98" ht="33.75" customHeight="1">
      <c r="A26" s="754"/>
      <c r="B26" s="754"/>
      <c r="C26" s="754"/>
      <c r="D26" s="754"/>
      <c r="E26" s="754">
        <v>2</v>
      </c>
      <c r="F26" s="652"/>
      <c r="G26" s="652"/>
      <c r="H26" s="652"/>
      <c r="I26" s="755"/>
      <c r="J26" s="755" t="s">
        <v>1708</v>
      </c>
      <c r="K26" s="101"/>
      <c r="L26" s="656" t="str">
        <f>mergeValue(A26) &amp;"."&amp; mergeValue(B26)&amp;"."&amp; mergeValue(C26)&amp;"."&amp; mergeValue(D26)&amp;"."&amp; mergeValue(E26)</f>
        <v>1.1.1.1.2</v>
      </c>
      <c r="M26" s="172" t="s">
        <v>10</v>
      </c>
      <c r="N26" s="286"/>
      <c r="O26" s="756" t="s">
        <v>306</v>
      </c>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c r="BQ26" s="757"/>
      <c r="BR26" s="757"/>
      <c r="BS26" s="757"/>
      <c r="BT26" s="757"/>
      <c r="BU26" s="757"/>
      <c r="BV26" s="757"/>
      <c r="BW26" s="757"/>
      <c r="BX26" s="757"/>
      <c r="BY26" s="757"/>
      <c r="BZ26" s="757"/>
      <c r="CA26" s="757"/>
      <c r="CB26" s="757"/>
      <c r="CC26" s="757"/>
      <c r="CD26" s="757"/>
      <c r="CE26" s="757"/>
      <c r="CF26" s="757"/>
      <c r="CG26" s="758"/>
      <c r="CH26" s="286" t="s">
        <v>509</v>
      </c>
      <c r="CJ26" s="317" t="str">
        <f>strCheckUnique(CK26:CK29)</f>
        <v/>
      </c>
      <c r="CL26" s="317"/>
    </row>
    <row r="27" spans="1:98" ht="66" customHeight="1">
      <c r="A27" s="754"/>
      <c r="B27" s="754"/>
      <c r="C27" s="754"/>
      <c r="D27" s="754"/>
      <c r="E27" s="754"/>
      <c r="F27" s="340">
        <v>1</v>
      </c>
      <c r="G27" s="340"/>
      <c r="H27" s="340"/>
      <c r="I27" s="755"/>
      <c r="J27" s="755"/>
      <c r="K27" s="344"/>
      <c r="L27" s="656" t="str">
        <f>mergeValue(A27) &amp;"."&amp; mergeValue(B27)&amp;"."&amp; mergeValue(C27)&amp;"."&amp; mergeValue(D27)&amp;"."&amp; mergeValue(E27)&amp;"."&amp; mergeValue(F27)</f>
        <v>1.1.1.1.2.1</v>
      </c>
      <c r="M27" s="333"/>
      <c r="N27" s="759"/>
      <c r="O27" s="674">
        <v>28.54</v>
      </c>
      <c r="P27" s="192"/>
      <c r="Q27" s="192"/>
      <c r="R27" s="760" t="s">
        <v>1380</v>
      </c>
      <c r="S27" s="761" t="s">
        <v>87</v>
      </c>
      <c r="T27" s="760" t="s">
        <v>1721</v>
      </c>
      <c r="U27" s="761" t="s">
        <v>87</v>
      </c>
      <c r="V27" s="674">
        <v>41.5</v>
      </c>
      <c r="W27" s="192"/>
      <c r="X27" s="192"/>
      <c r="Y27" s="760" t="s">
        <v>1722</v>
      </c>
      <c r="Z27" s="761" t="s">
        <v>87</v>
      </c>
      <c r="AA27" s="760" t="s">
        <v>1723</v>
      </c>
      <c r="AB27" s="761" t="s">
        <v>87</v>
      </c>
      <c r="AC27" s="674">
        <v>41.5</v>
      </c>
      <c r="AD27" s="192"/>
      <c r="AE27" s="192"/>
      <c r="AF27" s="760" t="s">
        <v>1724</v>
      </c>
      <c r="AG27" s="761" t="s">
        <v>87</v>
      </c>
      <c r="AH27" s="760" t="s">
        <v>1725</v>
      </c>
      <c r="AI27" s="761" t="s">
        <v>87</v>
      </c>
      <c r="AJ27" s="674">
        <v>48.31</v>
      </c>
      <c r="AK27" s="192"/>
      <c r="AL27" s="192"/>
      <c r="AM27" s="760" t="s">
        <v>1734</v>
      </c>
      <c r="AN27" s="761" t="s">
        <v>87</v>
      </c>
      <c r="AO27" s="760" t="s">
        <v>1735</v>
      </c>
      <c r="AP27" s="761" t="s">
        <v>87</v>
      </c>
      <c r="AQ27" s="674">
        <v>48.31</v>
      </c>
      <c r="AR27" s="192"/>
      <c r="AS27" s="192"/>
      <c r="AT27" s="760" t="s">
        <v>1726</v>
      </c>
      <c r="AU27" s="761" t="s">
        <v>87</v>
      </c>
      <c r="AV27" s="760" t="s">
        <v>1727</v>
      </c>
      <c r="AW27" s="761" t="s">
        <v>87</v>
      </c>
      <c r="AX27" s="674">
        <v>52.25</v>
      </c>
      <c r="AY27" s="192"/>
      <c r="AZ27" s="192"/>
      <c r="BA27" s="760" t="s">
        <v>1736</v>
      </c>
      <c r="BB27" s="761" t="s">
        <v>87</v>
      </c>
      <c r="BC27" s="760" t="s">
        <v>1737</v>
      </c>
      <c r="BD27" s="761" t="s">
        <v>87</v>
      </c>
      <c r="BE27" s="674">
        <v>52.25</v>
      </c>
      <c r="BF27" s="192"/>
      <c r="BG27" s="192"/>
      <c r="BH27" s="760" t="s">
        <v>1700</v>
      </c>
      <c r="BI27" s="761" t="s">
        <v>87</v>
      </c>
      <c r="BJ27" s="760" t="s">
        <v>1728</v>
      </c>
      <c r="BK27" s="761" t="s">
        <v>87</v>
      </c>
      <c r="BL27" s="674">
        <v>54.86</v>
      </c>
      <c r="BM27" s="192"/>
      <c r="BN27" s="192"/>
      <c r="BO27" s="760" t="s">
        <v>1729</v>
      </c>
      <c r="BP27" s="761" t="s">
        <v>87</v>
      </c>
      <c r="BQ27" s="760" t="s">
        <v>1730</v>
      </c>
      <c r="BR27" s="761" t="s">
        <v>87</v>
      </c>
      <c r="BS27" s="674">
        <v>46.92</v>
      </c>
      <c r="BT27" s="192"/>
      <c r="BU27" s="192"/>
      <c r="BV27" s="760" t="s">
        <v>1731</v>
      </c>
      <c r="BW27" s="761" t="s">
        <v>87</v>
      </c>
      <c r="BX27" s="760" t="s">
        <v>1732</v>
      </c>
      <c r="BY27" s="761" t="s">
        <v>87</v>
      </c>
      <c r="BZ27" s="674">
        <v>49.3</v>
      </c>
      <c r="CA27" s="192"/>
      <c r="CB27" s="192"/>
      <c r="CC27" s="760" t="s">
        <v>1733</v>
      </c>
      <c r="CD27" s="761" t="s">
        <v>87</v>
      </c>
      <c r="CE27" s="760" t="s">
        <v>1381</v>
      </c>
      <c r="CF27" s="761" t="s">
        <v>88</v>
      </c>
      <c r="CG27" s="282"/>
      <c r="CH27" s="763" t="s">
        <v>510</v>
      </c>
      <c r="CI27" s="298" t="str">
        <f>strCheckDate(O28:CG28)</f>
        <v/>
      </c>
      <c r="CK27" s="317" t="str">
        <f>IF(M27="","",M27 )</f>
        <v/>
      </c>
      <c r="CL27" s="317"/>
      <c r="CM27" s="317"/>
      <c r="CN27" s="317"/>
    </row>
    <row r="28" spans="1:98" ht="14.25" hidden="1" customHeight="1">
      <c r="A28" s="754"/>
      <c r="B28" s="754"/>
      <c r="C28" s="754"/>
      <c r="D28" s="754"/>
      <c r="E28" s="754"/>
      <c r="F28" s="340"/>
      <c r="G28" s="340"/>
      <c r="H28" s="340"/>
      <c r="I28" s="755"/>
      <c r="J28" s="755"/>
      <c r="K28" s="344"/>
      <c r="L28" s="171"/>
      <c r="M28" s="205"/>
      <c r="N28" s="759"/>
      <c r="O28" s="299"/>
      <c r="P28" s="296"/>
      <c r="Q28" s="297" t="str">
        <f>R27 &amp; "-" &amp; T27</f>
        <v>01.01.2019-30.06.2019</v>
      </c>
      <c r="R28" s="760"/>
      <c r="S28" s="761"/>
      <c r="T28" s="762"/>
      <c r="U28" s="761"/>
      <c r="V28" s="299"/>
      <c r="W28" s="296"/>
      <c r="X28" s="297" t="str">
        <f>Y27 &amp; "-" &amp; AA27</f>
        <v>01.07.2019-31.12.2019</v>
      </c>
      <c r="Y28" s="760"/>
      <c r="Z28" s="761"/>
      <c r="AA28" s="762"/>
      <c r="AB28" s="761"/>
      <c r="AC28" s="299"/>
      <c r="AD28" s="296"/>
      <c r="AE28" s="297" t="str">
        <f>AF27 &amp; "-" &amp; AH27</f>
        <v>01.01.2020-30.06.2020</v>
      </c>
      <c r="AF28" s="760"/>
      <c r="AG28" s="761"/>
      <c r="AH28" s="762"/>
      <c r="AI28" s="761"/>
      <c r="AJ28" s="299"/>
      <c r="AK28" s="296"/>
      <c r="AL28" s="297" t="str">
        <f>AM27 &amp; "-" &amp; AO27</f>
        <v>01.07.2020-31.12.2020</v>
      </c>
      <c r="AM28" s="760"/>
      <c r="AN28" s="761"/>
      <c r="AO28" s="762"/>
      <c r="AP28" s="761"/>
      <c r="AQ28" s="299"/>
      <c r="AR28" s="296"/>
      <c r="AS28" s="297" t="str">
        <f>AT27 &amp; "-" &amp; AV27</f>
        <v>01.01.2021-30.06.2021</v>
      </c>
      <c r="AT28" s="760"/>
      <c r="AU28" s="761"/>
      <c r="AV28" s="762"/>
      <c r="AW28" s="761"/>
      <c r="AX28" s="299"/>
      <c r="AY28" s="296"/>
      <c r="AZ28" s="297" t="str">
        <f>BA27 &amp; "-" &amp; BC27</f>
        <v>01.07.2021-31.12.2021</v>
      </c>
      <c r="BA28" s="760"/>
      <c r="BB28" s="761"/>
      <c r="BC28" s="762"/>
      <c r="BD28" s="761"/>
      <c r="BE28" s="299"/>
      <c r="BF28" s="296"/>
      <c r="BG28" s="297" t="str">
        <f>BH27 &amp; "-" &amp; BJ27</f>
        <v>01.01.2022-30.06.2022</v>
      </c>
      <c r="BH28" s="760"/>
      <c r="BI28" s="761"/>
      <c r="BJ28" s="762"/>
      <c r="BK28" s="761"/>
      <c r="BL28" s="299"/>
      <c r="BM28" s="296"/>
      <c r="BN28" s="297" t="str">
        <f>BO27 &amp; "-" &amp; BQ27</f>
        <v>01.07.2022-31.12.2022</v>
      </c>
      <c r="BO28" s="760"/>
      <c r="BP28" s="761"/>
      <c r="BQ28" s="762"/>
      <c r="BR28" s="761"/>
      <c r="BS28" s="299"/>
      <c r="BT28" s="296"/>
      <c r="BU28" s="297" t="str">
        <f>BV27 &amp; "-" &amp; BX27</f>
        <v>01.01.2023-30.06.2023</v>
      </c>
      <c r="BV28" s="760"/>
      <c r="BW28" s="761"/>
      <c r="BX28" s="762"/>
      <c r="BY28" s="761"/>
      <c r="BZ28" s="299"/>
      <c r="CA28" s="296"/>
      <c r="CB28" s="297" t="str">
        <f>CC27 &amp; "-" &amp; CE27</f>
        <v>01.07.2023-31.12.2023</v>
      </c>
      <c r="CC28" s="760"/>
      <c r="CD28" s="761"/>
      <c r="CE28" s="762"/>
      <c r="CF28" s="761"/>
      <c r="CG28" s="282"/>
      <c r="CH28" s="764"/>
      <c r="CL28" s="317"/>
    </row>
    <row r="29" spans="1:98" customFormat="1" ht="15" customHeight="1">
      <c r="A29" s="754"/>
      <c r="B29" s="754"/>
      <c r="C29" s="754"/>
      <c r="D29" s="754"/>
      <c r="E29" s="754"/>
      <c r="F29" s="340"/>
      <c r="G29" s="340"/>
      <c r="H29" s="340"/>
      <c r="I29" s="755"/>
      <c r="J29" s="755"/>
      <c r="K29" s="201"/>
      <c r="L29" s="112"/>
      <c r="M29" s="175" t="s">
        <v>410</v>
      </c>
      <c r="N29" s="197"/>
      <c r="O29" s="157"/>
      <c r="P29" s="157"/>
      <c r="Q29" s="157"/>
      <c r="R29" s="262"/>
      <c r="S29" s="198"/>
      <c r="T29" s="198"/>
      <c r="U29" s="198"/>
      <c r="V29" s="157"/>
      <c r="W29" s="157"/>
      <c r="X29" s="157"/>
      <c r="Y29" s="262"/>
      <c r="Z29" s="198"/>
      <c r="AA29" s="198"/>
      <c r="AB29" s="198"/>
      <c r="AC29" s="157"/>
      <c r="AD29" s="157"/>
      <c r="AE29" s="157"/>
      <c r="AF29" s="262"/>
      <c r="AG29" s="198"/>
      <c r="AH29" s="198"/>
      <c r="AI29" s="198"/>
      <c r="AJ29" s="157"/>
      <c r="AK29" s="157"/>
      <c r="AL29" s="157"/>
      <c r="AM29" s="262"/>
      <c r="AN29" s="198"/>
      <c r="AO29" s="198"/>
      <c r="AP29" s="198"/>
      <c r="AQ29" s="157"/>
      <c r="AR29" s="157"/>
      <c r="AS29" s="157"/>
      <c r="AT29" s="262"/>
      <c r="AU29" s="198"/>
      <c r="AV29" s="198"/>
      <c r="AW29" s="198"/>
      <c r="AX29" s="157"/>
      <c r="AY29" s="157"/>
      <c r="AZ29" s="157"/>
      <c r="BA29" s="262"/>
      <c r="BB29" s="198"/>
      <c r="BC29" s="198"/>
      <c r="BD29" s="198"/>
      <c r="BE29" s="157"/>
      <c r="BF29" s="157"/>
      <c r="BG29" s="157"/>
      <c r="BH29" s="262"/>
      <c r="BI29" s="198"/>
      <c r="BJ29" s="198"/>
      <c r="BK29" s="198"/>
      <c r="BL29" s="157"/>
      <c r="BM29" s="157"/>
      <c r="BN29" s="157"/>
      <c r="BO29" s="262"/>
      <c r="BP29" s="198"/>
      <c r="BQ29" s="198"/>
      <c r="BR29" s="198"/>
      <c r="BS29" s="157"/>
      <c r="BT29" s="157"/>
      <c r="BU29" s="157"/>
      <c r="BV29" s="262"/>
      <c r="BW29" s="198"/>
      <c r="BX29" s="198"/>
      <c r="BY29" s="198"/>
      <c r="BZ29" s="157"/>
      <c r="CA29" s="157"/>
      <c r="CB29" s="157"/>
      <c r="CC29" s="262"/>
      <c r="CD29" s="198"/>
      <c r="CE29" s="198"/>
      <c r="CF29" s="198"/>
      <c r="CG29" s="186"/>
      <c r="CH29" s="765"/>
      <c r="CI29" s="307"/>
      <c r="CJ29" s="307"/>
      <c r="CK29" s="307"/>
      <c r="CL29" s="317"/>
      <c r="CM29" s="307"/>
      <c r="CN29" s="298"/>
      <c r="CO29" s="298"/>
      <c r="CP29" s="298"/>
      <c r="CQ29" s="298"/>
      <c r="CR29" s="298"/>
      <c r="CS29" s="298"/>
      <c r="CT29" s="35"/>
    </row>
    <row r="30" spans="1:98" ht="33.75" customHeight="1">
      <c r="A30" s="754"/>
      <c r="B30" s="754"/>
      <c r="C30" s="754"/>
      <c r="D30" s="754"/>
      <c r="E30" s="754">
        <v>3</v>
      </c>
      <c r="F30" s="652"/>
      <c r="G30" s="652"/>
      <c r="H30" s="652"/>
      <c r="I30" s="755"/>
      <c r="J30" s="755" t="s">
        <v>1708</v>
      </c>
      <c r="K30" s="101"/>
      <c r="L30" s="656" t="str">
        <f>mergeValue(A30) &amp;"."&amp; mergeValue(B30)&amp;"."&amp; mergeValue(C30)&amp;"."&amp; mergeValue(D30)&amp;"."&amp; mergeValue(E30)</f>
        <v>1.1.1.1.3</v>
      </c>
      <c r="M30" s="172" t="s">
        <v>10</v>
      </c>
      <c r="N30" s="286"/>
      <c r="O30" s="756" t="s">
        <v>307</v>
      </c>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7"/>
      <c r="AY30" s="757"/>
      <c r="AZ30" s="757"/>
      <c r="BA30" s="757"/>
      <c r="BB30" s="757"/>
      <c r="BC30" s="757"/>
      <c r="BD30" s="757"/>
      <c r="BE30" s="757"/>
      <c r="BF30" s="757"/>
      <c r="BG30" s="757"/>
      <c r="BH30" s="757"/>
      <c r="BI30" s="757"/>
      <c r="BJ30" s="757"/>
      <c r="BK30" s="757"/>
      <c r="BL30" s="757"/>
      <c r="BM30" s="757"/>
      <c r="BN30" s="757"/>
      <c r="BO30" s="757"/>
      <c r="BP30" s="757"/>
      <c r="BQ30" s="757"/>
      <c r="BR30" s="757"/>
      <c r="BS30" s="757"/>
      <c r="BT30" s="757"/>
      <c r="BU30" s="757"/>
      <c r="BV30" s="757"/>
      <c r="BW30" s="757"/>
      <c r="BX30" s="757"/>
      <c r="BY30" s="757"/>
      <c r="BZ30" s="757"/>
      <c r="CA30" s="757"/>
      <c r="CB30" s="757"/>
      <c r="CC30" s="757"/>
      <c r="CD30" s="757"/>
      <c r="CE30" s="757"/>
      <c r="CF30" s="757"/>
      <c r="CG30" s="758"/>
      <c r="CH30" s="286" t="s">
        <v>509</v>
      </c>
      <c r="CJ30" s="317" t="str">
        <f>strCheckUnique(CK30:CK33)</f>
        <v/>
      </c>
      <c r="CL30" s="317"/>
    </row>
    <row r="31" spans="1:98" ht="66" customHeight="1">
      <c r="A31" s="754"/>
      <c r="B31" s="754"/>
      <c r="C31" s="754"/>
      <c r="D31" s="754"/>
      <c r="E31" s="754"/>
      <c r="F31" s="340">
        <v>1</v>
      </c>
      <c r="G31" s="340"/>
      <c r="H31" s="340"/>
      <c r="I31" s="755"/>
      <c r="J31" s="755"/>
      <c r="K31" s="344"/>
      <c r="L31" s="656" t="str">
        <f>mergeValue(A31) &amp;"."&amp; mergeValue(B31)&amp;"."&amp; mergeValue(C31)&amp;"."&amp; mergeValue(D31)&amp;"."&amp; mergeValue(E31)&amp;"."&amp; mergeValue(F31)</f>
        <v>1.1.1.1.3.1</v>
      </c>
      <c r="M31" s="333"/>
      <c r="N31" s="759"/>
      <c r="O31" s="674">
        <v>28.54</v>
      </c>
      <c r="P31" s="192"/>
      <c r="Q31" s="192"/>
      <c r="R31" s="760" t="s">
        <v>1380</v>
      </c>
      <c r="S31" s="761" t="s">
        <v>87</v>
      </c>
      <c r="T31" s="760" t="s">
        <v>1721</v>
      </c>
      <c r="U31" s="761" t="s">
        <v>87</v>
      </c>
      <c r="V31" s="674">
        <v>41.5</v>
      </c>
      <c r="W31" s="192"/>
      <c r="X31" s="192"/>
      <c r="Y31" s="760" t="s">
        <v>1722</v>
      </c>
      <c r="Z31" s="761" t="s">
        <v>87</v>
      </c>
      <c r="AA31" s="760" t="s">
        <v>1723</v>
      </c>
      <c r="AB31" s="761" t="s">
        <v>87</v>
      </c>
      <c r="AC31" s="674">
        <v>41.5</v>
      </c>
      <c r="AD31" s="192"/>
      <c r="AE31" s="192"/>
      <c r="AF31" s="760" t="s">
        <v>1724</v>
      </c>
      <c r="AG31" s="761" t="s">
        <v>87</v>
      </c>
      <c r="AH31" s="760" t="s">
        <v>1725</v>
      </c>
      <c r="AI31" s="761" t="s">
        <v>87</v>
      </c>
      <c r="AJ31" s="674">
        <v>48.31</v>
      </c>
      <c r="AK31" s="192"/>
      <c r="AL31" s="192"/>
      <c r="AM31" s="760" t="s">
        <v>1734</v>
      </c>
      <c r="AN31" s="761" t="s">
        <v>87</v>
      </c>
      <c r="AO31" s="760" t="s">
        <v>1735</v>
      </c>
      <c r="AP31" s="761" t="s">
        <v>87</v>
      </c>
      <c r="AQ31" s="674">
        <v>48.31</v>
      </c>
      <c r="AR31" s="192"/>
      <c r="AS31" s="192"/>
      <c r="AT31" s="760" t="s">
        <v>1726</v>
      </c>
      <c r="AU31" s="761" t="s">
        <v>87</v>
      </c>
      <c r="AV31" s="760" t="s">
        <v>1727</v>
      </c>
      <c r="AW31" s="761" t="s">
        <v>87</v>
      </c>
      <c r="AX31" s="674">
        <v>52.25</v>
      </c>
      <c r="AY31" s="192"/>
      <c r="AZ31" s="192"/>
      <c r="BA31" s="760" t="s">
        <v>1736</v>
      </c>
      <c r="BB31" s="761" t="s">
        <v>87</v>
      </c>
      <c r="BC31" s="760" t="s">
        <v>1737</v>
      </c>
      <c r="BD31" s="761" t="s">
        <v>87</v>
      </c>
      <c r="BE31" s="674">
        <v>52.25</v>
      </c>
      <c r="BF31" s="192"/>
      <c r="BG31" s="192"/>
      <c r="BH31" s="760" t="s">
        <v>1700</v>
      </c>
      <c r="BI31" s="761" t="s">
        <v>87</v>
      </c>
      <c r="BJ31" s="760" t="s">
        <v>1728</v>
      </c>
      <c r="BK31" s="761" t="s">
        <v>87</v>
      </c>
      <c r="BL31" s="674">
        <v>54.86</v>
      </c>
      <c r="BM31" s="192"/>
      <c r="BN31" s="192"/>
      <c r="BO31" s="760" t="s">
        <v>1729</v>
      </c>
      <c r="BP31" s="761" t="s">
        <v>87</v>
      </c>
      <c r="BQ31" s="760" t="s">
        <v>1730</v>
      </c>
      <c r="BR31" s="761" t="s">
        <v>87</v>
      </c>
      <c r="BS31" s="674">
        <v>46.92</v>
      </c>
      <c r="BT31" s="192"/>
      <c r="BU31" s="192"/>
      <c r="BV31" s="760" t="s">
        <v>1731</v>
      </c>
      <c r="BW31" s="761" t="s">
        <v>87</v>
      </c>
      <c r="BX31" s="760" t="s">
        <v>1732</v>
      </c>
      <c r="BY31" s="761" t="s">
        <v>87</v>
      </c>
      <c r="BZ31" s="674">
        <v>49.3</v>
      </c>
      <c r="CA31" s="192"/>
      <c r="CB31" s="192"/>
      <c r="CC31" s="760" t="s">
        <v>1733</v>
      </c>
      <c r="CD31" s="761" t="s">
        <v>87</v>
      </c>
      <c r="CE31" s="760" t="s">
        <v>1381</v>
      </c>
      <c r="CF31" s="761" t="s">
        <v>88</v>
      </c>
      <c r="CG31" s="282"/>
      <c r="CH31" s="763" t="s">
        <v>510</v>
      </c>
      <c r="CI31" s="298" t="str">
        <f>strCheckDate(O32:CG32)</f>
        <v/>
      </c>
      <c r="CK31" s="317" t="str">
        <f>IF(M31="","",M31 )</f>
        <v/>
      </c>
      <c r="CL31" s="317"/>
      <c r="CM31" s="317"/>
      <c r="CN31" s="317"/>
    </row>
    <row r="32" spans="1:98" ht="14.25" hidden="1" customHeight="1">
      <c r="A32" s="754"/>
      <c r="B32" s="754"/>
      <c r="C32" s="754"/>
      <c r="D32" s="754"/>
      <c r="E32" s="754"/>
      <c r="F32" s="340"/>
      <c r="G32" s="340"/>
      <c r="H32" s="340"/>
      <c r="I32" s="755"/>
      <c r="J32" s="755"/>
      <c r="K32" s="344"/>
      <c r="L32" s="171"/>
      <c r="M32" s="205"/>
      <c r="N32" s="759"/>
      <c r="O32" s="299"/>
      <c r="P32" s="296"/>
      <c r="Q32" s="297" t="str">
        <f>R31 &amp; "-" &amp; T31</f>
        <v>01.01.2019-30.06.2019</v>
      </c>
      <c r="R32" s="760"/>
      <c r="S32" s="761"/>
      <c r="T32" s="762"/>
      <c r="U32" s="761"/>
      <c r="V32" s="299"/>
      <c r="W32" s="296"/>
      <c r="X32" s="297" t="str">
        <f>Y31 &amp; "-" &amp; AA31</f>
        <v>01.07.2019-31.12.2019</v>
      </c>
      <c r="Y32" s="760"/>
      <c r="Z32" s="761"/>
      <c r="AA32" s="762"/>
      <c r="AB32" s="761"/>
      <c r="AC32" s="299"/>
      <c r="AD32" s="296"/>
      <c r="AE32" s="297" t="str">
        <f>AF31 &amp; "-" &amp; AH31</f>
        <v>01.01.2020-30.06.2020</v>
      </c>
      <c r="AF32" s="760"/>
      <c r="AG32" s="761"/>
      <c r="AH32" s="762"/>
      <c r="AI32" s="761"/>
      <c r="AJ32" s="299"/>
      <c r="AK32" s="296"/>
      <c r="AL32" s="297" t="str">
        <f>AM31 &amp; "-" &amp; AO31</f>
        <v>01.07.2020-31.12.2020</v>
      </c>
      <c r="AM32" s="760"/>
      <c r="AN32" s="761"/>
      <c r="AO32" s="762"/>
      <c r="AP32" s="761"/>
      <c r="AQ32" s="299"/>
      <c r="AR32" s="296"/>
      <c r="AS32" s="297" t="str">
        <f>AT31 &amp; "-" &amp; AV31</f>
        <v>01.01.2021-30.06.2021</v>
      </c>
      <c r="AT32" s="760"/>
      <c r="AU32" s="761"/>
      <c r="AV32" s="762"/>
      <c r="AW32" s="761"/>
      <c r="AX32" s="299"/>
      <c r="AY32" s="296"/>
      <c r="AZ32" s="297" t="str">
        <f>BA31 &amp; "-" &amp; BC31</f>
        <v>01.07.2021-31.12.2021</v>
      </c>
      <c r="BA32" s="760"/>
      <c r="BB32" s="761"/>
      <c r="BC32" s="762"/>
      <c r="BD32" s="761"/>
      <c r="BE32" s="299"/>
      <c r="BF32" s="296"/>
      <c r="BG32" s="297" t="str">
        <f>BH31 &amp; "-" &amp; BJ31</f>
        <v>01.01.2022-30.06.2022</v>
      </c>
      <c r="BH32" s="760"/>
      <c r="BI32" s="761"/>
      <c r="BJ32" s="762"/>
      <c r="BK32" s="761"/>
      <c r="BL32" s="299"/>
      <c r="BM32" s="296"/>
      <c r="BN32" s="297" t="str">
        <f>BO31 &amp; "-" &amp; BQ31</f>
        <v>01.07.2022-31.12.2022</v>
      </c>
      <c r="BO32" s="760"/>
      <c r="BP32" s="761"/>
      <c r="BQ32" s="762"/>
      <c r="BR32" s="761"/>
      <c r="BS32" s="299"/>
      <c r="BT32" s="296"/>
      <c r="BU32" s="297" t="str">
        <f>BV31 &amp; "-" &amp; BX31</f>
        <v>01.01.2023-30.06.2023</v>
      </c>
      <c r="BV32" s="760"/>
      <c r="BW32" s="761"/>
      <c r="BX32" s="762"/>
      <c r="BY32" s="761"/>
      <c r="BZ32" s="299"/>
      <c r="CA32" s="296"/>
      <c r="CB32" s="297" t="str">
        <f>CC31 &amp; "-" &amp; CE31</f>
        <v>01.07.2023-31.12.2023</v>
      </c>
      <c r="CC32" s="760"/>
      <c r="CD32" s="761"/>
      <c r="CE32" s="762"/>
      <c r="CF32" s="761"/>
      <c r="CG32" s="282"/>
      <c r="CH32" s="764"/>
      <c r="CL32" s="317"/>
    </row>
    <row r="33" spans="1:98" customFormat="1" ht="15" customHeight="1">
      <c r="A33" s="754"/>
      <c r="B33" s="754"/>
      <c r="C33" s="754"/>
      <c r="D33" s="754"/>
      <c r="E33" s="754"/>
      <c r="F33" s="340"/>
      <c r="G33" s="340"/>
      <c r="H33" s="340"/>
      <c r="I33" s="755"/>
      <c r="J33" s="755"/>
      <c r="K33" s="201"/>
      <c r="L33" s="112"/>
      <c r="M33" s="175" t="s">
        <v>410</v>
      </c>
      <c r="N33" s="197"/>
      <c r="O33" s="157"/>
      <c r="P33" s="157"/>
      <c r="Q33" s="157"/>
      <c r="R33" s="262"/>
      <c r="S33" s="198"/>
      <c r="T33" s="198"/>
      <c r="U33" s="198"/>
      <c r="V33" s="157"/>
      <c r="W33" s="157"/>
      <c r="X33" s="157"/>
      <c r="Y33" s="262"/>
      <c r="Z33" s="198"/>
      <c r="AA33" s="198"/>
      <c r="AB33" s="198"/>
      <c r="AC33" s="157"/>
      <c r="AD33" s="157"/>
      <c r="AE33" s="157"/>
      <c r="AF33" s="262"/>
      <c r="AG33" s="198"/>
      <c r="AH33" s="198"/>
      <c r="AI33" s="198"/>
      <c r="AJ33" s="157"/>
      <c r="AK33" s="157"/>
      <c r="AL33" s="157"/>
      <c r="AM33" s="262"/>
      <c r="AN33" s="198"/>
      <c r="AO33" s="198"/>
      <c r="AP33" s="198"/>
      <c r="AQ33" s="157"/>
      <c r="AR33" s="157"/>
      <c r="AS33" s="157"/>
      <c r="AT33" s="262"/>
      <c r="AU33" s="198"/>
      <c r="AV33" s="198"/>
      <c r="AW33" s="198"/>
      <c r="AX33" s="157"/>
      <c r="AY33" s="157"/>
      <c r="AZ33" s="157"/>
      <c r="BA33" s="262"/>
      <c r="BB33" s="198"/>
      <c r="BC33" s="198"/>
      <c r="BD33" s="198"/>
      <c r="BE33" s="157"/>
      <c r="BF33" s="157"/>
      <c r="BG33" s="157"/>
      <c r="BH33" s="262"/>
      <c r="BI33" s="198"/>
      <c r="BJ33" s="198"/>
      <c r="BK33" s="198"/>
      <c r="BL33" s="157"/>
      <c r="BM33" s="157"/>
      <c r="BN33" s="157"/>
      <c r="BO33" s="262"/>
      <c r="BP33" s="198"/>
      <c r="BQ33" s="198"/>
      <c r="BR33" s="198"/>
      <c r="BS33" s="157"/>
      <c r="BT33" s="157"/>
      <c r="BU33" s="157"/>
      <c r="BV33" s="262"/>
      <c r="BW33" s="198"/>
      <c r="BX33" s="198"/>
      <c r="BY33" s="198"/>
      <c r="BZ33" s="157"/>
      <c r="CA33" s="157"/>
      <c r="CB33" s="157"/>
      <c r="CC33" s="262"/>
      <c r="CD33" s="198"/>
      <c r="CE33" s="198"/>
      <c r="CF33" s="198"/>
      <c r="CG33" s="186"/>
      <c r="CH33" s="765"/>
      <c r="CI33" s="307"/>
      <c r="CJ33" s="307"/>
      <c r="CK33" s="307"/>
      <c r="CL33" s="317"/>
      <c r="CM33" s="307"/>
      <c r="CN33" s="298"/>
      <c r="CO33" s="298"/>
      <c r="CP33" s="298"/>
      <c r="CQ33" s="298"/>
      <c r="CR33" s="298"/>
      <c r="CS33" s="298"/>
      <c r="CT33" s="35"/>
    </row>
    <row r="34" spans="1:98" customFormat="1" ht="15" customHeight="1">
      <c r="A34" s="754"/>
      <c r="B34" s="754"/>
      <c r="C34" s="754"/>
      <c r="D34" s="754"/>
      <c r="E34" s="340"/>
      <c r="F34" s="342"/>
      <c r="G34" s="342"/>
      <c r="H34" s="342"/>
      <c r="I34" s="755"/>
      <c r="J34" s="85"/>
      <c r="K34" s="201"/>
      <c r="L34" s="112"/>
      <c r="M34" s="164" t="s">
        <v>13</v>
      </c>
      <c r="N34" s="197"/>
      <c r="O34" s="157"/>
      <c r="P34" s="157"/>
      <c r="Q34" s="157"/>
      <c r="R34" s="262"/>
      <c r="S34" s="198"/>
      <c r="T34" s="198"/>
      <c r="U34" s="197"/>
      <c r="V34" s="157"/>
      <c r="W34" s="157"/>
      <c r="X34" s="157"/>
      <c r="Y34" s="262"/>
      <c r="Z34" s="198"/>
      <c r="AA34" s="198"/>
      <c r="AB34" s="197"/>
      <c r="AC34" s="157"/>
      <c r="AD34" s="157"/>
      <c r="AE34" s="157"/>
      <c r="AF34" s="262"/>
      <c r="AG34" s="198"/>
      <c r="AH34" s="198"/>
      <c r="AI34" s="197"/>
      <c r="AJ34" s="157"/>
      <c r="AK34" s="157"/>
      <c r="AL34" s="157"/>
      <c r="AM34" s="262"/>
      <c r="AN34" s="198"/>
      <c r="AO34" s="198"/>
      <c r="AP34" s="197"/>
      <c r="AQ34" s="157"/>
      <c r="AR34" s="157"/>
      <c r="AS34" s="157"/>
      <c r="AT34" s="262"/>
      <c r="AU34" s="198"/>
      <c r="AV34" s="198"/>
      <c r="AW34" s="197"/>
      <c r="AX34" s="157"/>
      <c r="AY34" s="157"/>
      <c r="AZ34" s="157"/>
      <c r="BA34" s="262"/>
      <c r="BB34" s="198"/>
      <c r="BC34" s="198"/>
      <c r="BD34" s="197"/>
      <c r="BE34" s="157"/>
      <c r="BF34" s="157"/>
      <c r="BG34" s="157"/>
      <c r="BH34" s="262"/>
      <c r="BI34" s="198"/>
      <c r="BJ34" s="198"/>
      <c r="BK34" s="197"/>
      <c r="BL34" s="157"/>
      <c r="BM34" s="157"/>
      <c r="BN34" s="157"/>
      <c r="BO34" s="262"/>
      <c r="BP34" s="198"/>
      <c r="BQ34" s="198"/>
      <c r="BR34" s="197"/>
      <c r="BS34" s="157"/>
      <c r="BT34" s="157"/>
      <c r="BU34" s="157"/>
      <c r="BV34" s="262"/>
      <c r="BW34" s="198"/>
      <c r="BX34" s="198"/>
      <c r="BY34" s="197"/>
      <c r="BZ34" s="157"/>
      <c r="CA34" s="157"/>
      <c r="CB34" s="157"/>
      <c r="CC34" s="262"/>
      <c r="CD34" s="198"/>
      <c r="CE34" s="198"/>
      <c r="CF34" s="197"/>
      <c r="CG34" s="198"/>
      <c r="CH34" s="186"/>
      <c r="CI34" s="307"/>
      <c r="CJ34" s="307"/>
      <c r="CK34" s="307"/>
      <c r="CL34" s="307"/>
      <c r="CM34" s="307"/>
      <c r="CN34" s="307"/>
      <c r="CO34" s="307"/>
      <c r="CP34" s="307"/>
      <c r="CQ34" s="307"/>
      <c r="CR34" s="307"/>
      <c r="CS34" s="307"/>
    </row>
    <row r="35" spans="1:98" customFormat="1" ht="15" customHeight="1">
      <c r="A35" s="754"/>
      <c r="B35" s="754"/>
      <c r="C35" s="754"/>
      <c r="D35" s="340"/>
      <c r="E35" s="345"/>
      <c r="F35" s="342"/>
      <c r="G35" s="342"/>
      <c r="H35" s="342"/>
      <c r="I35" s="201"/>
      <c r="J35" s="85"/>
      <c r="K35" s="180"/>
      <c r="L35" s="112"/>
      <c r="M35" s="163" t="s">
        <v>411</v>
      </c>
      <c r="N35" s="197"/>
      <c r="O35" s="157"/>
      <c r="P35" s="157"/>
      <c r="Q35" s="157"/>
      <c r="R35" s="262"/>
      <c r="S35" s="198"/>
      <c r="T35" s="198"/>
      <c r="U35" s="197"/>
      <c r="V35" s="157"/>
      <c r="W35" s="157"/>
      <c r="X35" s="157"/>
      <c r="Y35" s="262"/>
      <c r="Z35" s="198"/>
      <c r="AA35" s="198"/>
      <c r="AB35" s="197"/>
      <c r="AC35" s="157"/>
      <c r="AD35" s="157"/>
      <c r="AE35" s="157"/>
      <c r="AF35" s="262"/>
      <c r="AG35" s="198"/>
      <c r="AH35" s="198"/>
      <c r="AI35" s="197"/>
      <c r="AJ35" s="157"/>
      <c r="AK35" s="157"/>
      <c r="AL35" s="157"/>
      <c r="AM35" s="262"/>
      <c r="AN35" s="198"/>
      <c r="AO35" s="198"/>
      <c r="AP35" s="197"/>
      <c r="AQ35" s="157"/>
      <c r="AR35" s="157"/>
      <c r="AS35" s="157"/>
      <c r="AT35" s="262"/>
      <c r="AU35" s="198"/>
      <c r="AV35" s="198"/>
      <c r="AW35" s="197"/>
      <c r="AX35" s="157"/>
      <c r="AY35" s="157"/>
      <c r="AZ35" s="157"/>
      <c r="BA35" s="262"/>
      <c r="BB35" s="198"/>
      <c r="BC35" s="198"/>
      <c r="BD35" s="197"/>
      <c r="BE35" s="157"/>
      <c r="BF35" s="157"/>
      <c r="BG35" s="157"/>
      <c r="BH35" s="262"/>
      <c r="BI35" s="198"/>
      <c r="BJ35" s="198"/>
      <c r="BK35" s="197"/>
      <c r="BL35" s="157"/>
      <c r="BM35" s="157"/>
      <c r="BN35" s="157"/>
      <c r="BO35" s="262"/>
      <c r="BP35" s="198"/>
      <c r="BQ35" s="198"/>
      <c r="BR35" s="197"/>
      <c r="BS35" s="157"/>
      <c r="BT35" s="157"/>
      <c r="BU35" s="157"/>
      <c r="BV35" s="262"/>
      <c r="BW35" s="198"/>
      <c r="BX35" s="198"/>
      <c r="BY35" s="197"/>
      <c r="BZ35" s="157"/>
      <c r="CA35" s="157"/>
      <c r="CB35" s="157"/>
      <c r="CC35" s="262"/>
      <c r="CD35" s="198"/>
      <c r="CE35" s="198"/>
      <c r="CF35" s="197"/>
      <c r="CG35" s="198"/>
      <c r="CH35" s="186"/>
      <c r="CI35" s="307"/>
      <c r="CJ35" s="307"/>
      <c r="CK35" s="307"/>
      <c r="CL35" s="307"/>
      <c r="CM35" s="307"/>
      <c r="CN35" s="307"/>
      <c r="CO35" s="307"/>
      <c r="CP35" s="307"/>
      <c r="CQ35" s="307"/>
      <c r="CR35" s="307"/>
      <c r="CS35" s="307"/>
    </row>
    <row r="36" spans="1:98" ht="22.5">
      <c r="A36" s="754"/>
      <c r="B36" s="754">
        <v>2</v>
      </c>
      <c r="C36" s="340"/>
      <c r="D36" s="340"/>
      <c r="E36" s="652"/>
      <c r="F36" s="652"/>
      <c r="G36" s="652"/>
      <c r="H36" s="652"/>
      <c r="I36" s="644"/>
      <c r="J36" s="181"/>
      <c r="K36" s="35"/>
      <c r="L36" s="656" t="str">
        <f>mergeValue(A36) &amp;"."&amp; mergeValue(B36)</f>
        <v>1.2</v>
      </c>
      <c r="M36" s="159" t="s">
        <v>18</v>
      </c>
      <c r="N36" s="285"/>
      <c r="O36" s="773" t="str">
        <f>IF('Перечень тарифов'!N23="","","" &amp; 'Перечень тарифов'!N23 &amp; "")</f>
        <v>Курский муниципальный район, Ворошневский сельсовет (38620424);</v>
      </c>
      <c r="P36" s="774"/>
      <c r="Q36" s="774"/>
      <c r="R36" s="774"/>
      <c r="S36" s="774"/>
      <c r="T36" s="774"/>
      <c r="U36" s="774"/>
      <c r="V36" s="774"/>
      <c r="W36" s="774"/>
      <c r="X36" s="774"/>
      <c r="Y36" s="774"/>
      <c r="Z36" s="774"/>
      <c r="AA36" s="774"/>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774"/>
      <c r="BG36" s="774"/>
      <c r="BH36" s="774"/>
      <c r="BI36" s="774"/>
      <c r="BJ36" s="774"/>
      <c r="BK36" s="774"/>
      <c r="BL36" s="774"/>
      <c r="BM36" s="774"/>
      <c r="BN36" s="774"/>
      <c r="BO36" s="774"/>
      <c r="BP36" s="774"/>
      <c r="BQ36" s="774"/>
      <c r="BR36" s="774"/>
      <c r="BS36" s="774"/>
      <c r="BT36" s="774"/>
      <c r="BU36" s="774"/>
      <c r="BV36" s="774"/>
      <c r="BW36" s="774"/>
      <c r="BX36" s="774"/>
      <c r="BY36" s="774"/>
      <c r="BZ36" s="774"/>
      <c r="CA36" s="774"/>
      <c r="CB36" s="774"/>
      <c r="CC36" s="774"/>
      <c r="CD36" s="774"/>
      <c r="CE36" s="774"/>
      <c r="CF36" s="774"/>
      <c r="CG36" s="775"/>
      <c r="CH36" s="286" t="s">
        <v>508</v>
      </c>
    </row>
    <row r="37" spans="1:98" hidden="1">
      <c r="A37" s="754"/>
      <c r="B37" s="754"/>
      <c r="C37" s="754">
        <v>1</v>
      </c>
      <c r="D37" s="340"/>
      <c r="E37" s="652"/>
      <c r="F37" s="652"/>
      <c r="G37" s="652"/>
      <c r="H37" s="652"/>
      <c r="I37" s="344"/>
      <c r="J37" s="181"/>
      <c r="K37" s="101"/>
      <c r="L37" s="656" t="str">
        <f>mergeValue(A37) &amp;"."&amp; mergeValue(B37)&amp;"."&amp; mergeValue(C37)</f>
        <v>1.2.1</v>
      </c>
      <c r="M37" s="160"/>
      <c r="N37" s="285"/>
      <c r="O37" s="773"/>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4"/>
      <c r="AY37" s="774"/>
      <c r="AZ37" s="774"/>
      <c r="BA37" s="774"/>
      <c r="BB37" s="774"/>
      <c r="BC37" s="774"/>
      <c r="BD37" s="774"/>
      <c r="BE37" s="774"/>
      <c r="BF37" s="774"/>
      <c r="BG37" s="774"/>
      <c r="BH37" s="774"/>
      <c r="BI37" s="774"/>
      <c r="BJ37" s="774"/>
      <c r="BK37" s="774"/>
      <c r="BL37" s="774"/>
      <c r="BM37" s="774"/>
      <c r="BN37" s="774"/>
      <c r="BO37" s="774"/>
      <c r="BP37" s="774"/>
      <c r="BQ37" s="774"/>
      <c r="BR37" s="774"/>
      <c r="BS37" s="774"/>
      <c r="BT37" s="774"/>
      <c r="BU37" s="774"/>
      <c r="BV37" s="774"/>
      <c r="BW37" s="774"/>
      <c r="BX37" s="774"/>
      <c r="BY37" s="774"/>
      <c r="BZ37" s="774"/>
      <c r="CA37" s="774"/>
      <c r="CB37" s="774"/>
      <c r="CC37" s="774"/>
      <c r="CD37" s="774"/>
      <c r="CE37" s="774"/>
      <c r="CF37" s="774"/>
      <c r="CG37" s="775"/>
      <c r="CH37" s="286"/>
      <c r="CL37" s="317"/>
    </row>
    <row r="38" spans="1:98" ht="33.75">
      <c r="A38" s="754"/>
      <c r="B38" s="754"/>
      <c r="C38" s="754"/>
      <c r="D38" s="754">
        <v>1</v>
      </c>
      <c r="E38" s="652"/>
      <c r="F38" s="652"/>
      <c r="G38" s="652"/>
      <c r="H38" s="652"/>
      <c r="I38" s="755"/>
      <c r="J38" s="181"/>
      <c r="K38" s="101"/>
      <c r="L38" s="656" t="str">
        <f>mergeValue(A38) &amp;"."&amp; mergeValue(B38)&amp;"."&amp; mergeValue(C38)&amp;"."&amp; mergeValue(D38)</f>
        <v>1.2.1.1</v>
      </c>
      <c r="M38" s="161" t="s">
        <v>409</v>
      </c>
      <c r="N38" s="285"/>
      <c r="O38" s="770"/>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1"/>
      <c r="AY38" s="771"/>
      <c r="AZ38" s="771"/>
      <c r="BA38" s="771"/>
      <c r="BB38" s="771"/>
      <c r="BC38" s="771"/>
      <c r="BD38" s="771"/>
      <c r="BE38" s="771"/>
      <c r="BF38" s="771"/>
      <c r="BG38" s="771"/>
      <c r="BH38" s="771"/>
      <c r="BI38" s="771"/>
      <c r="BJ38" s="771"/>
      <c r="BK38" s="771"/>
      <c r="BL38" s="771"/>
      <c r="BM38" s="771"/>
      <c r="BN38" s="771"/>
      <c r="BO38" s="771"/>
      <c r="BP38" s="771"/>
      <c r="BQ38" s="771"/>
      <c r="BR38" s="771"/>
      <c r="BS38" s="771"/>
      <c r="BT38" s="771"/>
      <c r="BU38" s="771"/>
      <c r="BV38" s="771"/>
      <c r="BW38" s="771"/>
      <c r="BX38" s="771"/>
      <c r="BY38" s="771"/>
      <c r="BZ38" s="771"/>
      <c r="CA38" s="771"/>
      <c r="CB38" s="771"/>
      <c r="CC38" s="771"/>
      <c r="CD38" s="771"/>
      <c r="CE38" s="771"/>
      <c r="CF38" s="771"/>
      <c r="CG38" s="772"/>
      <c r="CH38" s="286" t="s">
        <v>629</v>
      </c>
      <c r="CL38" s="317"/>
    </row>
    <row r="39" spans="1:98" ht="33.75" customHeight="1">
      <c r="A39" s="754"/>
      <c r="B39" s="754"/>
      <c r="C39" s="754"/>
      <c r="D39" s="754"/>
      <c r="E39" s="754">
        <v>1</v>
      </c>
      <c r="F39" s="652"/>
      <c r="G39" s="652"/>
      <c r="H39" s="652"/>
      <c r="I39" s="755"/>
      <c r="J39" s="755"/>
      <c r="K39" s="101"/>
      <c r="L39" s="656" t="str">
        <f>mergeValue(A39) &amp;"."&amp; mergeValue(B39)&amp;"."&amp; mergeValue(C39)&amp;"."&amp; mergeValue(D39)&amp;"."&amp; mergeValue(E39)</f>
        <v>1.2.1.1.1</v>
      </c>
      <c r="M39" s="172" t="s">
        <v>10</v>
      </c>
      <c r="N39" s="286"/>
      <c r="O39" s="756" t="s">
        <v>697</v>
      </c>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7"/>
      <c r="AX39" s="757"/>
      <c r="AY39" s="757"/>
      <c r="AZ39" s="757"/>
      <c r="BA39" s="757"/>
      <c r="BB39" s="757"/>
      <c r="BC39" s="757"/>
      <c r="BD39" s="757"/>
      <c r="BE39" s="757"/>
      <c r="BF39" s="757"/>
      <c r="BG39" s="757"/>
      <c r="BH39" s="757"/>
      <c r="BI39" s="757"/>
      <c r="BJ39" s="757"/>
      <c r="BK39" s="757"/>
      <c r="BL39" s="757"/>
      <c r="BM39" s="757"/>
      <c r="BN39" s="757"/>
      <c r="BO39" s="757"/>
      <c r="BP39" s="757"/>
      <c r="BQ39" s="757"/>
      <c r="BR39" s="757"/>
      <c r="BS39" s="757"/>
      <c r="BT39" s="757"/>
      <c r="BU39" s="757"/>
      <c r="BV39" s="757"/>
      <c r="BW39" s="757"/>
      <c r="BX39" s="757"/>
      <c r="BY39" s="757"/>
      <c r="BZ39" s="757"/>
      <c r="CA39" s="757"/>
      <c r="CB39" s="757"/>
      <c r="CC39" s="757"/>
      <c r="CD39" s="757"/>
      <c r="CE39" s="757"/>
      <c r="CF39" s="757"/>
      <c r="CG39" s="758"/>
      <c r="CH39" s="286" t="s">
        <v>509</v>
      </c>
      <c r="CJ39" s="317" t="str">
        <f>strCheckUnique(CK39:CK42)</f>
        <v/>
      </c>
      <c r="CL39" s="317"/>
    </row>
    <row r="40" spans="1:98" ht="66" customHeight="1">
      <c r="A40" s="754"/>
      <c r="B40" s="754"/>
      <c r="C40" s="754"/>
      <c r="D40" s="754"/>
      <c r="E40" s="754"/>
      <c r="F40" s="340">
        <v>1</v>
      </c>
      <c r="G40" s="340"/>
      <c r="H40" s="340"/>
      <c r="I40" s="755"/>
      <c r="J40" s="755"/>
      <c r="K40" s="344"/>
      <c r="L40" s="656" t="str">
        <f>mergeValue(A40) &amp;"."&amp; mergeValue(B40)&amp;"."&amp; mergeValue(C40)&amp;"."&amp; mergeValue(D40)&amp;"."&amp; mergeValue(E40)&amp;"."&amp; mergeValue(F40)</f>
        <v>1.2.1.1.1.1</v>
      </c>
      <c r="M40" s="333"/>
      <c r="N40" s="759"/>
      <c r="O40" s="674">
        <v>30.04</v>
      </c>
      <c r="P40" s="192"/>
      <c r="Q40" s="192"/>
      <c r="R40" s="760" t="s">
        <v>1380</v>
      </c>
      <c r="S40" s="761" t="s">
        <v>87</v>
      </c>
      <c r="T40" s="760" t="s">
        <v>1721</v>
      </c>
      <c r="U40" s="761" t="s">
        <v>87</v>
      </c>
      <c r="V40" s="674">
        <v>31.24</v>
      </c>
      <c r="W40" s="192"/>
      <c r="X40" s="192"/>
      <c r="Y40" s="760" t="s">
        <v>1722</v>
      </c>
      <c r="Z40" s="761" t="s">
        <v>87</v>
      </c>
      <c r="AA40" s="760" t="s">
        <v>1723</v>
      </c>
      <c r="AB40" s="761" t="s">
        <v>87</v>
      </c>
      <c r="AC40" s="674">
        <v>31.24</v>
      </c>
      <c r="AD40" s="192"/>
      <c r="AE40" s="192"/>
      <c r="AF40" s="760" t="s">
        <v>1724</v>
      </c>
      <c r="AG40" s="761" t="s">
        <v>87</v>
      </c>
      <c r="AH40" s="760" t="s">
        <v>1725</v>
      </c>
      <c r="AI40" s="761" t="s">
        <v>87</v>
      </c>
      <c r="AJ40" s="674">
        <v>32.99</v>
      </c>
      <c r="AK40" s="192"/>
      <c r="AL40" s="192"/>
      <c r="AM40" s="760" t="s">
        <v>1734</v>
      </c>
      <c r="AN40" s="761" t="s">
        <v>87</v>
      </c>
      <c r="AO40" s="760" t="s">
        <v>1735</v>
      </c>
      <c r="AP40" s="761" t="s">
        <v>87</v>
      </c>
      <c r="AQ40" s="674">
        <v>32.99</v>
      </c>
      <c r="AR40" s="192"/>
      <c r="AS40" s="192"/>
      <c r="AT40" s="760" t="s">
        <v>1726</v>
      </c>
      <c r="AU40" s="761" t="s">
        <v>87</v>
      </c>
      <c r="AV40" s="760" t="s">
        <v>1727</v>
      </c>
      <c r="AW40" s="761" t="s">
        <v>87</v>
      </c>
      <c r="AX40" s="674">
        <v>34.96</v>
      </c>
      <c r="AY40" s="192"/>
      <c r="AZ40" s="192"/>
      <c r="BA40" s="760" t="s">
        <v>1736</v>
      </c>
      <c r="BB40" s="761" t="s">
        <v>87</v>
      </c>
      <c r="BC40" s="760" t="s">
        <v>1737</v>
      </c>
      <c r="BD40" s="761" t="s">
        <v>87</v>
      </c>
      <c r="BE40" s="674">
        <v>34.96</v>
      </c>
      <c r="BF40" s="192"/>
      <c r="BG40" s="192"/>
      <c r="BH40" s="760" t="s">
        <v>1700</v>
      </c>
      <c r="BI40" s="761" t="s">
        <v>87</v>
      </c>
      <c r="BJ40" s="760" t="s">
        <v>1728</v>
      </c>
      <c r="BK40" s="761" t="s">
        <v>87</v>
      </c>
      <c r="BL40" s="674">
        <v>37.049999999999997</v>
      </c>
      <c r="BM40" s="192"/>
      <c r="BN40" s="192"/>
      <c r="BO40" s="760" t="s">
        <v>1729</v>
      </c>
      <c r="BP40" s="761" t="s">
        <v>87</v>
      </c>
      <c r="BQ40" s="760" t="s">
        <v>1730</v>
      </c>
      <c r="BR40" s="761" t="s">
        <v>87</v>
      </c>
      <c r="BS40" s="674">
        <v>35.14</v>
      </c>
      <c r="BT40" s="192"/>
      <c r="BU40" s="192"/>
      <c r="BV40" s="760" t="s">
        <v>1731</v>
      </c>
      <c r="BW40" s="761" t="s">
        <v>87</v>
      </c>
      <c r="BX40" s="760" t="s">
        <v>1732</v>
      </c>
      <c r="BY40" s="761" t="s">
        <v>87</v>
      </c>
      <c r="BZ40" s="674">
        <v>36.549999999999997</v>
      </c>
      <c r="CA40" s="192"/>
      <c r="CB40" s="192"/>
      <c r="CC40" s="760" t="s">
        <v>1733</v>
      </c>
      <c r="CD40" s="761" t="s">
        <v>87</v>
      </c>
      <c r="CE40" s="760" t="s">
        <v>1381</v>
      </c>
      <c r="CF40" s="761" t="s">
        <v>88</v>
      </c>
      <c r="CG40" s="282"/>
      <c r="CH40" s="763" t="s">
        <v>510</v>
      </c>
      <c r="CI40" s="298" t="str">
        <f>strCheckDate(O41:CG41)</f>
        <v/>
      </c>
      <c r="CK40" s="317" t="str">
        <f>IF(M40="","",M40 )</f>
        <v/>
      </c>
      <c r="CL40" s="317"/>
      <c r="CM40" s="317"/>
      <c r="CN40" s="317"/>
    </row>
    <row r="41" spans="1:98" ht="14.25" hidden="1" customHeight="1">
      <c r="A41" s="754"/>
      <c r="B41" s="754"/>
      <c r="C41" s="754"/>
      <c r="D41" s="754"/>
      <c r="E41" s="754"/>
      <c r="F41" s="340"/>
      <c r="G41" s="340"/>
      <c r="H41" s="340"/>
      <c r="I41" s="755"/>
      <c r="J41" s="755"/>
      <c r="K41" s="344"/>
      <c r="L41" s="171"/>
      <c r="M41" s="205"/>
      <c r="N41" s="759"/>
      <c r="O41" s="299"/>
      <c r="P41" s="296"/>
      <c r="Q41" s="297" t="str">
        <f>R40 &amp; "-" &amp; T40</f>
        <v>01.01.2019-30.06.2019</v>
      </c>
      <c r="R41" s="760"/>
      <c r="S41" s="761"/>
      <c r="T41" s="762"/>
      <c r="U41" s="761"/>
      <c r="V41" s="299"/>
      <c r="W41" s="296"/>
      <c r="X41" s="297" t="str">
        <f>Y40 &amp; "-" &amp; AA40</f>
        <v>01.07.2019-31.12.2019</v>
      </c>
      <c r="Y41" s="760"/>
      <c r="Z41" s="761"/>
      <c r="AA41" s="762"/>
      <c r="AB41" s="761"/>
      <c r="AC41" s="299"/>
      <c r="AD41" s="296"/>
      <c r="AE41" s="297" t="str">
        <f>AF40 &amp; "-" &amp; AH40</f>
        <v>01.01.2020-30.06.2020</v>
      </c>
      <c r="AF41" s="760"/>
      <c r="AG41" s="761"/>
      <c r="AH41" s="762"/>
      <c r="AI41" s="761"/>
      <c r="AJ41" s="299"/>
      <c r="AK41" s="296"/>
      <c r="AL41" s="297" t="str">
        <f>AM40 &amp; "-" &amp; AO40</f>
        <v>01.07.2020-31.12.2020</v>
      </c>
      <c r="AM41" s="760"/>
      <c r="AN41" s="761"/>
      <c r="AO41" s="762"/>
      <c r="AP41" s="761"/>
      <c r="AQ41" s="299"/>
      <c r="AR41" s="296"/>
      <c r="AS41" s="297" t="str">
        <f>AT40 &amp; "-" &amp; AV40</f>
        <v>01.01.2021-30.06.2021</v>
      </c>
      <c r="AT41" s="760"/>
      <c r="AU41" s="761"/>
      <c r="AV41" s="762"/>
      <c r="AW41" s="761"/>
      <c r="AX41" s="299"/>
      <c r="AY41" s="296"/>
      <c r="AZ41" s="297" t="str">
        <f>BA40 &amp; "-" &amp; BC40</f>
        <v>01.07.2021-31.12.2021</v>
      </c>
      <c r="BA41" s="760"/>
      <c r="BB41" s="761"/>
      <c r="BC41" s="762"/>
      <c r="BD41" s="761"/>
      <c r="BE41" s="299"/>
      <c r="BF41" s="296"/>
      <c r="BG41" s="297" t="str">
        <f>BH40 &amp; "-" &amp; BJ40</f>
        <v>01.01.2022-30.06.2022</v>
      </c>
      <c r="BH41" s="760"/>
      <c r="BI41" s="761"/>
      <c r="BJ41" s="762"/>
      <c r="BK41" s="761"/>
      <c r="BL41" s="299"/>
      <c r="BM41" s="296"/>
      <c r="BN41" s="297" t="str">
        <f>BO40 &amp; "-" &amp; BQ40</f>
        <v>01.07.2022-31.12.2022</v>
      </c>
      <c r="BO41" s="760"/>
      <c r="BP41" s="761"/>
      <c r="BQ41" s="762"/>
      <c r="BR41" s="761"/>
      <c r="BS41" s="299"/>
      <c r="BT41" s="296"/>
      <c r="BU41" s="297" t="str">
        <f>BV40 &amp; "-" &amp; BX40</f>
        <v>01.01.2023-30.06.2023</v>
      </c>
      <c r="BV41" s="760"/>
      <c r="BW41" s="761"/>
      <c r="BX41" s="762"/>
      <c r="BY41" s="761"/>
      <c r="BZ41" s="299"/>
      <c r="CA41" s="296"/>
      <c r="CB41" s="297" t="str">
        <f>CC40 &amp; "-" &amp; CE40</f>
        <v>01.07.2023-31.12.2023</v>
      </c>
      <c r="CC41" s="760"/>
      <c r="CD41" s="761"/>
      <c r="CE41" s="762"/>
      <c r="CF41" s="761"/>
      <c r="CG41" s="282"/>
      <c r="CH41" s="764"/>
      <c r="CL41" s="317"/>
    </row>
    <row r="42" spans="1:98" customFormat="1" ht="15" customHeight="1">
      <c r="A42" s="754"/>
      <c r="B42" s="754"/>
      <c r="C42" s="754"/>
      <c r="D42" s="754"/>
      <c r="E42" s="754"/>
      <c r="F42" s="340"/>
      <c r="G42" s="340"/>
      <c r="H42" s="340"/>
      <c r="I42" s="755"/>
      <c r="J42" s="755"/>
      <c r="K42" s="201"/>
      <c r="L42" s="112"/>
      <c r="M42" s="175" t="s">
        <v>410</v>
      </c>
      <c r="N42" s="197"/>
      <c r="O42" s="157"/>
      <c r="P42" s="157"/>
      <c r="Q42" s="157"/>
      <c r="R42" s="262"/>
      <c r="S42" s="198"/>
      <c r="T42" s="198"/>
      <c r="U42" s="198"/>
      <c r="V42" s="157"/>
      <c r="W42" s="157"/>
      <c r="X42" s="157"/>
      <c r="Y42" s="262"/>
      <c r="Z42" s="198"/>
      <c r="AA42" s="198"/>
      <c r="AB42" s="198"/>
      <c r="AC42" s="157"/>
      <c r="AD42" s="157"/>
      <c r="AE42" s="157"/>
      <c r="AF42" s="262"/>
      <c r="AG42" s="198"/>
      <c r="AH42" s="198"/>
      <c r="AI42" s="198"/>
      <c r="AJ42" s="157"/>
      <c r="AK42" s="157"/>
      <c r="AL42" s="157"/>
      <c r="AM42" s="262"/>
      <c r="AN42" s="198"/>
      <c r="AO42" s="198"/>
      <c r="AP42" s="198"/>
      <c r="AQ42" s="157"/>
      <c r="AR42" s="157"/>
      <c r="AS42" s="157"/>
      <c r="AT42" s="262"/>
      <c r="AU42" s="198"/>
      <c r="AV42" s="198"/>
      <c r="AW42" s="198"/>
      <c r="AX42" s="157"/>
      <c r="AY42" s="157"/>
      <c r="AZ42" s="157"/>
      <c r="BA42" s="262"/>
      <c r="BB42" s="198"/>
      <c r="BC42" s="198"/>
      <c r="BD42" s="198"/>
      <c r="BE42" s="157"/>
      <c r="BF42" s="157"/>
      <c r="BG42" s="157"/>
      <c r="BH42" s="262"/>
      <c r="BI42" s="198"/>
      <c r="BJ42" s="198"/>
      <c r="BK42" s="198"/>
      <c r="BL42" s="157"/>
      <c r="BM42" s="157"/>
      <c r="BN42" s="157"/>
      <c r="BO42" s="262"/>
      <c r="BP42" s="198"/>
      <c r="BQ42" s="198"/>
      <c r="BR42" s="198"/>
      <c r="BS42" s="157"/>
      <c r="BT42" s="157"/>
      <c r="BU42" s="157"/>
      <c r="BV42" s="262"/>
      <c r="BW42" s="198"/>
      <c r="BX42" s="198"/>
      <c r="BY42" s="198"/>
      <c r="BZ42" s="157"/>
      <c r="CA42" s="157"/>
      <c r="CB42" s="157"/>
      <c r="CC42" s="262"/>
      <c r="CD42" s="198"/>
      <c r="CE42" s="198"/>
      <c r="CF42" s="198"/>
      <c r="CG42" s="186"/>
      <c r="CH42" s="765"/>
      <c r="CI42" s="307"/>
      <c r="CJ42" s="307"/>
      <c r="CK42" s="307"/>
      <c r="CL42" s="317"/>
      <c r="CM42" s="307"/>
      <c r="CN42" s="298"/>
      <c r="CO42" s="298"/>
      <c r="CP42" s="298"/>
      <c r="CQ42" s="298"/>
      <c r="CR42" s="298"/>
      <c r="CS42" s="298"/>
      <c r="CT42" s="35"/>
    </row>
    <row r="43" spans="1:98" ht="33.75" customHeight="1">
      <c r="A43" s="754"/>
      <c r="B43" s="754"/>
      <c r="C43" s="754"/>
      <c r="D43" s="754"/>
      <c r="E43" s="754">
        <v>2</v>
      </c>
      <c r="F43" s="652"/>
      <c r="G43" s="652"/>
      <c r="H43" s="652"/>
      <c r="I43" s="755"/>
      <c r="J43" s="755" t="s">
        <v>1708</v>
      </c>
      <c r="K43" s="101"/>
      <c r="L43" s="656" t="str">
        <f>mergeValue(A43) &amp;"."&amp; mergeValue(B43)&amp;"."&amp; mergeValue(C43)&amp;"."&amp; mergeValue(D43)&amp;"."&amp; mergeValue(E43)</f>
        <v>1.2.1.1.2</v>
      </c>
      <c r="M43" s="172" t="s">
        <v>10</v>
      </c>
      <c r="N43" s="286"/>
      <c r="O43" s="756" t="s">
        <v>306</v>
      </c>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57"/>
      <c r="AV43" s="757"/>
      <c r="AW43" s="757"/>
      <c r="AX43" s="757"/>
      <c r="AY43" s="757"/>
      <c r="AZ43" s="757"/>
      <c r="BA43" s="757"/>
      <c r="BB43" s="757"/>
      <c r="BC43" s="757"/>
      <c r="BD43" s="757"/>
      <c r="BE43" s="757"/>
      <c r="BF43" s="757"/>
      <c r="BG43" s="757"/>
      <c r="BH43" s="757"/>
      <c r="BI43" s="757"/>
      <c r="BJ43" s="757"/>
      <c r="BK43" s="757"/>
      <c r="BL43" s="757"/>
      <c r="BM43" s="757"/>
      <c r="BN43" s="757"/>
      <c r="BO43" s="757"/>
      <c r="BP43" s="757"/>
      <c r="BQ43" s="757"/>
      <c r="BR43" s="757"/>
      <c r="BS43" s="757"/>
      <c r="BT43" s="757"/>
      <c r="BU43" s="757"/>
      <c r="BV43" s="757"/>
      <c r="BW43" s="757"/>
      <c r="BX43" s="757"/>
      <c r="BY43" s="757"/>
      <c r="BZ43" s="757"/>
      <c r="CA43" s="757"/>
      <c r="CB43" s="757"/>
      <c r="CC43" s="757"/>
      <c r="CD43" s="757"/>
      <c r="CE43" s="757"/>
      <c r="CF43" s="757"/>
      <c r="CG43" s="758"/>
      <c r="CH43" s="286" t="s">
        <v>509</v>
      </c>
      <c r="CJ43" s="317" t="str">
        <f>strCheckUnique(CK43:CK46)</f>
        <v/>
      </c>
      <c r="CL43" s="317"/>
    </row>
    <row r="44" spans="1:98" ht="66" customHeight="1">
      <c r="A44" s="754"/>
      <c r="B44" s="754"/>
      <c r="C44" s="754"/>
      <c r="D44" s="754"/>
      <c r="E44" s="754"/>
      <c r="F44" s="340">
        <v>1</v>
      </c>
      <c r="G44" s="340"/>
      <c r="H44" s="340"/>
      <c r="I44" s="755"/>
      <c r="J44" s="755"/>
      <c r="K44" s="344"/>
      <c r="L44" s="656" t="str">
        <f>mergeValue(A44) &amp;"."&amp; mergeValue(B44)&amp;"."&amp; mergeValue(C44)&amp;"."&amp; mergeValue(D44)&amp;"."&amp; mergeValue(E44)&amp;"."&amp; mergeValue(F44)</f>
        <v>1.2.1.1.2.1</v>
      </c>
      <c r="M44" s="333"/>
      <c r="N44" s="759"/>
      <c r="O44" s="674">
        <v>30.04</v>
      </c>
      <c r="P44" s="192"/>
      <c r="Q44" s="192"/>
      <c r="R44" s="760" t="s">
        <v>1380</v>
      </c>
      <c r="S44" s="761" t="s">
        <v>87</v>
      </c>
      <c r="T44" s="760" t="s">
        <v>1721</v>
      </c>
      <c r="U44" s="761" t="s">
        <v>87</v>
      </c>
      <c r="V44" s="674">
        <v>41.5</v>
      </c>
      <c r="W44" s="192"/>
      <c r="X44" s="192"/>
      <c r="Y44" s="760" t="s">
        <v>1722</v>
      </c>
      <c r="Z44" s="761" t="s">
        <v>87</v>
      </c>
      <c r="AA44" s="760" t="s">
        <v>1723</v>
      </c>
      <c r="AB44" s="761" t="s">
        <v>87</v>
      </c>
      <c r="AC44" s="674">
        <v>41.5</v>
      </c>
      <c r="AD44" s="192"/>
      <c r="AE44" s="192"/>
      <c r="AF44" s="760" t="s">
        <v>1724</v>
      </c>
      <c r="AG44" s="761" t="s">
        <v>87</v>
      </c>
      <c r="AH44" s="760" t="s">
        <v>1725</v>
      </c>
      <c r="AI44" s="761" t="s">
        <v>87</v>
      </c>
      <c r="AJ44" s="674">
        <v>48.31</v>
      </c>
      <c r="AK44" s="192"/>
      <c r="AL44" s="192"/>
      <c r="AM44" s="760" t="s">
        <v>1734</v>
      </c>
      <c r="AN44" s="761" t="s">
        <v>87</v>
      </c>
      <c r="AO44" s="760" t="s">
        <v>1735</v>
      </c>
      <c r="AP44" s="761" t="s">
        <v>87</v>
      </c>
      <c r="AQ44" s="674">
        <v>48.31</v>
      </c>
      <c r="AR44" s="192"/>
      <c r="AS44" s="192"/>
      <c r="AT44" s="760" t="s">
        <v>1726</v>
      </c>
      <c r="AU44" s="761" t="s">
        <v>87</v>
      </c>
      <c r="AV44" s="760" t="s">
        <v>1727</v>
      </c>
      <c r="AW44" s="761" t="s">
        <v>87</v>
      </c>
      <c r="AX44" s="674">
        <v>52.25</v>
      </c>
      <c r="AY44" s="192"/>
      <c r="AZ44" s="192"/>
      <c r="BA44" s="760" t="s">
        <v>1736</v>
      </c>
      <c r="BB44" s="761" t="s">
        <v>87</v>
      </c>
      <c r="BC44" s="760" t="s">
        <v>1737</v>
      </c>
      <c r="BD44" s="761" t="s">
        <v>87</v>
      </c>
      <c r="BE44" s="674">
        <v>52.25</v>
      </c>
      <c r="BF44" s="192"/>
      <c r="BG44" s="192"/>
      <c r="BH44" s="760" t="s">
        <v>1700</v>
      </c>
      <c r="BI44" s="761" t="s">
        <v>87</v>
      </c>
      <c r="BJ44" s="760" t="s">
        <v>1728</v>
      </c>
      <c r="BK44" s="761" t="s">
        <v>87</v>
      </c>
      <c r="BL44" s="674">
        <v>54.86</v>
      </c>
      <c r="BM44" s="192"/>
      <c r="BN44" s="192"/>
      <c r="BO44" s="760" t="s">
        <v>1729</v>
      </c>
      <c r="BP44" s="761" t="s">
        <v>87</v>
      </c>
      <c r="BQ44" s="760" t="s">
        <v>1730</v>
      </c>
      <c r="BR44" s="761" t="s">
        <v>87</v>
      </c>
      <c r="BS44" s="674">
        <v>46.92</v>
      </c>
      <c r="BT44" s="192"/>
      <c r="BU44" s="192"/>
      <c r="BV44" s="760" t="s">
        <v>1731</v>
      </c>
      <c r="BW44" s="761" t="s">
        <v>87</v>
      </c>
      <c r="BX44" s="760" t="s">
        <v>1732</v>
      </c>
      <c r="BY44" s="761" t="s">
        <v>87</v>
      </c>
      <c r="BZ44" s="674">
        <v>49.3</v>
      </c>
      <c r="CA44" s="192"/>
      <c r="CB44" s="192"/>
      <c r="CC44" s="760" t="s">
        <v>1733</v>
      </c>
      <c r="CD44" s="761" t="s">
        <v>87</v>
      </c>
      <c r="CE44" s="760" t="s">
        <v>1381</v>
      </c>
      <c r="CF44" s="761" t="s">
        <v>88</v>
      </c>
      <c r="CG44" s="282"/>
      <c r="CH44" s="763" t="s">
        <v>510</v>
      </c>
      <c r="CI44" s="298" t="str">
        <f>strCheckDate(O45:CG45)</f>
        <v/>
      </c>
      <c r="CK44" s="317" t="str">
        <f>IF(M44="","",M44 )</f>
        <v/>
      </c>
      <c r="CL44" s="317"/>
      <c r="CM44" s="317"/>
      <c r="CN44" s="317"/>
    </row>
    <row r="45" spans="1:98" ht="14.25" hidden="1" customHeight="1">
      <c r="A45" s="754"/>
      <c r="B45" s="754"/>
      <c r="C45" s="754"/>
      <c r="D45" s="754"/>
      <c r="E45" s="754"/>
      <c r="F45" s="340"/>
      <c r="G45" s="340"/>
      <c r="H45" s="340"/>
      <c r="I45" s="755"/>
      <c r="J45" s="755"/>
      <c r="K45" s="344"/>
      <c r="L45" s="171"/>
      <c r="M45" s="205"/>
      <c r="N45" s="759"/>
      <c r="O45" s="299"/>
      <c r="P45" s="296"/>
      <c r="Q45" s="297" t="str">
        <f>R44 &amp; "-" &amp; T44</f>
        <v>01.01.2019-30.06.2019</v>
      </c>
      <c r="R45" s="760"/>
      <c r="S45" s="761"/>
      <c r="T45" s="762"/>
      <c r="U45" s="761"/>
      <c r="V45" s="299"/>
      <c r="W45" s="296"/>
      <c r="X45" s="297" t="str">
        <f>Y44 &amp; "-" &amp; AA44</f>
        <v>01.07.2019-31.12.2019</v>
      </c>
      <c r="Y45" s="760"/>
      <c r="Z45" s="761"/>
      <c r="AA45" s="762"/>
      <c r="AB45" s="761"/>
      <c r="AC45" s="299"/>
      <c r="AD45" s="296"/>
      <c r="AE45" s="297" t="str">
        <f>AF44 &amp; "-" &amp; AH44</f>
        <v>01.01.2020-30.06.2020</v>
      </c>
      <c r="AF45" s="760"/>
      <c r="AG45" s="761"/>
      <c r="AH45" s="762"/>
      <c r="AI45" s="761"/>
      <c r="AJ45" s="299"/>
      <c r="AK45" s="296"/>
      <c r="AL45" s="297" t="str">
        <f>AM44 &amp; "-" &amp; AO44</f>
        <v>01.07.2020-31.12.2020</v>
      </c>
      <c r="AM45" s="760"/>
      <c r="AN45" s="761"/>
      <c r="AO45" s="762"/>
      <c r="AP45" s="761"/>
      <c r="AQ45" s="299"/>
      <c r="AR45" s="296"/>
      <c r="AS45" s="297" t="str">
        <f>AT44 &amp; "-" &amp; AV44</f>
        <v>01.01.2021-30.06.2021</v>
      </c>
      <c r="AT45" s="760"/>
      <c r="AU45" s="761"/>
      <c r="AV45" s="762"/>
      <c r="AW45" s="761"/>
      <c r="AX45" s="299"/>
      <c r="AY45" s="296"/>
      <c r="AZ45" s="297" t="str">
        <f>BA44 &amp; "-" &amp; BC44</f>
        <v>01.07.2021-31.12.2021</v>
      </c>
      <c r="BA45" s="760"/>
      <c r="BB45" s="761"/>
      <c r="BC45" s="762"/>
      <c r="BD45" s="761"/>
      <c r="BE45" s="299"/>
      <c r="BF45" s="296"/>
      <c r="BG45" s="297" t="str">
        <f>BH44 &amp; "-" &amp; BJ44</f>
        <v>01.01.2022-30.06.2022</v>
      </c>
      <c r="BH45" s="760"/>
      <c r="BI45" s="761"/>
      <c r="BJ45" s="762"/>
      <c r="BK45" s="761"/>
      <c r="BL45" s="299"/>
      <c r="BM45" s="296"/>
      <c r="BN45" s="297" t="str">
        <f>BO44 &amp; "-" &amp; BQ44</f>
        <v>01.07.2022-31.12.2022</v>
      </c>
      <c r="BO45" s="760"/>
      <c r="BP45" s="761"/>
      <c r="BQ45" s="762"/>
      <c r="BR45" s="761"/>
      <c r="BS45" s="299"/>
      <c r="BT45" s="296"/>
      <c r="BU45" s="297" t="str">
        <f>BV44 &amp; "-" &amp; BX44</f>
        <v>01.01.2023-30.06.2023</v>
      </c>
      <c r="BV45" s="760"/>
      <c r="BW45" s="761"/>
      <c r="BX45" s="762"/>
      <c r="BY45" s="761"/>
      <c r="BZ45" s="299"/>
      <c r="CA45" s="296"/>
      <c r="CB45" s="297" t="str">
        <f>CC44 &amp; "-" &amp; CE44</f>
        <v>01.07.2023-31.12.2023</v>
      </c>
      <c r="CC45" s="760"/>
      <c r="CD45" s="761"/>
      <c r="CE45" s="762"/>
      <c r="CF45" s="761"/>
      <c r="CG45" s="282"/>
      <c r="CH45" s="764"/>
      <c r="CL45" s="317"/>
    </row>
    <row r="46" spans="1:98" customFormat="1" ht="15" customHeight="1">
      <c r="A46" s="754"/>
      <c r="B46" s="754"/>
      <c r="C46" s="754"/>
      <c r="D46" s="754"/>
      <c r="E46" s="754"/>
      <c r="F46" s="340"/>
      <c r="G46" s="340"/>
      <c r="H46" s="340"/>
      <c r="I46" s="755"/>
      <c r="J46" s="755"/>
      <c r="K46" s="201"/>
      <c r="L46" s="112"/>
      <c r="M46" s="175" t="s">
        <v>410</v>
      </c>
      <c r="N46" s="197"/>
      <c r="O46" s="157"/>
      <c r="P46" s="157"/>
      <c r="Q46" s="157"/>
      <c r="R46" s="262"/>
      <c r="S46" s="198"/>
      <c r="T46" s="198"/>
      <c r="U46" s="198"/>
      <c r="V46" s="157"/>
      <c r="W46" s="157"/>
      <c r="X46" s="157"/>
      <c r="Y46" s="262"/>
      <c r="Z46" s="198"/>
      <c r="AA46" s="198"/>
      <c r="AB46" s="198"/>
      <c r="AC46" s="157"/>
      <c r="AD46" s="157"/>
      <c r="AE46" s="157"/>
      <c r="AF46" s="262"/>
      <c r="AG46" s="198"/>
      <c r="AH46" s="198"/>
      <c r="AI46" s="198"/>
      <c r="AJ46" s="157"/>
      <c r="AK46" s="157"/>
      <c r="AL46" s="157"/>
      <c r="AM46" s="262"/>
      <c r="AN46" s="198"/>
      <c r="AO46" s="198"/>
      <c r="AP46" s="198"/>
      <c r="AQ46" s="157"/>
      <c r="AR46" s="157"/>
      <c r="AS46" s="157"/>
      <c r="AT46" s="262"/>
      <c r="AU46" s="198"/>
      <c r="AV46" s="198"/>
      <c r="AW46" s="198"/>
      <c r="AX46" s="157"/>
      <c r="AY46" s="157"/>
      <c r="AZ46" s="157"/>
      <c r="BA46" s="262"/>
      <c r="BB46" s="198"/>
      <c r="BC46" s="198"/>
      <c r="BD46" s="198"/>
      <c r="BE46" s="157"/>
      <c r="BF46" s="157"/>
      <c r="BG46" s="157"/>
      <c r="BH46" s="262"/>
      <c r="BI46" s="198"/>
      <c r="BJ46" s="198"/>
      <c r="BK46" s="198"/>
      <c r="BL46" s="157"/>
      <c r="BM46" s="157"/>
      <c r="BN46" s="157"/>
      <c r="BO46" s="262"/>
      <c r="BP46" s="198"/>
      <c r="BQ46" s="198"/>
      <c r="BR46" s="198"/>
      <c r="BS46" s="157"/>
      <c r="BT46" s="157"/>
      <c r="BU46" s="157"/>
      <c r="BV46" s="262"/>
      <c r="BW46" s="198"/>
      <c r="BX46" s="198"/>
      <c r="BY46" s="198"/>
      <c r="BZ46" s="157"/>
      <c r="CA46" s="157"/>
      <c r="CB46" s="157"/>
      <c r="CC46" s="262"/>
      <c r="CD46" s="198"/>
      <c r="CE46" s="198"/>
      <c r="CF46" s="198"/>
      <c r="CG46" s="186"/>
      <c r="CH46" s="765"/>
      <c r="CI46" s="307"/>
      <c r="CJ46" s="307"/>
      <c r="CK46" s="307"/>
      <c r="CL46" s="317"/>
      <c r="CM46" s="307"/>
      <c r="CN46" s="298"/>
      <c r="CO46" s="298"/>
      <c r="CP46" s="298"/>
      <c r="CQ46" s="298"/>
      <c r="CR46" s="298"/>
      <c r="CS46" s="298"/>
      <c r="CT46" s="35"/>
    </row>
    <row r="47" spans="1:98" ht="33.75" customHeight="1">
      <c r="A47" s="754"/>
      <c r="B47" s="754"/>
      <c r="C47" s="754"/>
      <c r="D47" s="754"/>
      <c r="E47" s="754">
        <v>3</v>
      </c>
      <c r="F47" s="652"/>
      <c r="G47" s="652"/>
      <c r="H47" s="652"/>
      <c r="I47" s="755"/>
      <c r="J47" s="755" t="s">
        <v>1708</v>
      </c>
      <c r="K47" s="101"/>
      <c r="L47" s="656" t="str">
        <f>mergeValue(A47) &amp;"."&amp; mergeValue(B47)&amp;"."&amp; mergeValue(C47)&amp;"."&amp; mergeValue(D47)&amp;"."&amp; mergeValue(E47)</f>
        <v>1.2.1.1.3</v>
      </c>
      <c r="M47" s="172" t="s">
        <v>10</v>
      </c>
      <c r="N47" s="286"/>
      <c r="O47" s="756" t="s">
        <v>307</v>
      </c>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7"/>
      <c r="AS47" s="757"/>
      <c r="AT47" s="757"/>
      <c r="AU47" s="757"/>
      <c r="AV47" s="757"/>
      <c r="AW47" s="757"/>
      <c r="AX47" s="757"/>
      <c r="AY47" s="757"/>
      <c r="AZ47" s="757"/>
      <c r="BA47" s="757"/>
      <c r="BB47" s="757"/>
      <c r="BC47" s="757"/>
      <c r="BD47" s="757"/>
      <c r="BE47" s="757"/>
      <c r="BF47" s="757"/>
      <c r="BG47" s="757"/>
      <c r="BH47" s="757"/>
      <c r="BI47" s="757"/>
      <c r="BJ47" s="757"/>
      <c r="BK47" s="757"/>
      <c r="BL47" s="757"/>
      <c r="BM47" s="757"/>
      <c r="BN47" s="757"/>
      <c r="BO47" s="757"/>
      <c r="BP47" s="757"/>
      <c r="BQ47" s="757"/>
      <c r="BR47" s="757"/>
      <c r="BS47" s="757"/>
      <c r="BT47" s="757"/>
      <c r="BU47" s="757"/>
      <c r="BV47" s="757"/>
      <c r="BW47" s="757"/>
      <c r="BX47" s="757"/>
      <c r="BY47" s="757"/>
      <c r="BZ47" s="757"/>
      <c r="CA47" s="757"/>
      <c r="CB47" s="757"/>
      <c r="CC47" s="757"/>
      <c r="CD47" s="757"/>
      <c r="CE47" s="757"/>
      <c r="CF47" s="757"/>
      <c r="CG47" s="758"/>
      <c r="CH47" s="286" t="s">
        <v>509</v>
      </c>
      <c r="CJ47" s="317" t="str">
        <f>strCheckUnique(CK47:CK50)</f>
        <v/>
      </c>
      <c r="CL47" s="317"/>
    </row>
    <row r="48" spans="1:98" ht="66" customHeight="1">
      <c r="A48" s="754"/>
      <c r="B48" s="754"/>
      <c r="C48" s="754"/>
      <c r="D48" s="754"/>
      <c r="E48" s="754"/>
      <c r="F48" s="340">
        <v>1</v>
      </c>
      <c r="G48" s="340"/>
      <c r="H48" s="340"/>
      <c r="I48" s="755"/>
      <c r="J48" s="755"/>
      <c r="K48" s="344"/>
      <c r="L48" s="656" t="str">
        <f>mergeValue(A48) &amp;"."&amp; mergeValue(B48)&amp;"."&amp; mergeValue(C48)&amp;"."&amp; mergeValue(D48)&amp;"."&amp; mergeValue(E48)&amp;"."&amp; mergeValue(F48)</f>
        <v>1.2.1.1.3.1</v>
      </c>
      <c r="M48" s="333"/>
      <c r="N48" s="759"/>
      <c r="O48" s="674">
        <v>30.04</v>
      </c>
      <c r="P48" s="192"/>
      <c r="Q48" s="192"/>
      <c r="R48" s="760" t="s">
        <v>1380</v>
      </c>
      <c r="S48" s="761" t="s">
        <v>87</v>
      </c>
      <c r="T48" s="760" t="s">
        <v>1721</v>
      </c>
      <c r="U48" s="761" t="s">
        <v>87</v>
      </c>
      <c r="V48" s="674">
        <v>41.5</v>
      </c>
      <c r="W48" s="192"/>
      <c r="X48" s="192"/>
      <c r="Y48" s="760" t="s">
        <v>1722</v>
      </c>
      <c r="Z48" s="761" t="s">
        <v>87</v>
      </c>
      <c r="AA48" s="760" t="s">
        <v>1723</v>
      </c>
      <c r="AB48" s="761" t="s">
        <v>87</v>
      </c>
      <c r="AC48" s="674">
        <v>41.5</v>
      </c>
      <c r="AD48" s="192"/>
      <c r="AE48" s="192"/>
      <c r="AF48" s="760" t="s">
        <v>1724</v>
      </c>
      <c r="AG48" s="761" t="s">
        <v>87</v>
      </c>
      <c r="AH48" s="760" t="s">
        <v>1725</v>
      </c>
      <c r="AI48" s="761" t="s">
        <v>87</v>
      </c>
      <c r="AJ48" s="674">
        <v>48.31</v>
      </c>
      <c r="AK48" s="192"/>
      <c r="AL48" s="192"/>
      <c r="AM48" s="760" t="s">
        <v>1734</v>
      </c>
      <c r="AN48" s="761" t="s">
        <v>87</v>
      </c>
      <c r="AO48" s="760" t="s">
        <v>1735</v>
      </c>
      <c r="AP48" s="761" t="s">
        <v>87</v>
      </c>
      <c r="AQ48" s="674">
        <v>48.31</v>
      </c>
      <c r="AR48" s="192"/>
      <c r="AS48" s="192"/>
      <c r="AT48" s="760" t="s">
        <v>1726</v>
      </c>
      <c r="AU48" s="761" t="s">
        <v>87</v>
      </c>
      <c r="AV48" s="760" t="s">
        <v>1727</v>
      </c>
      <c r="AW48" s="761" t="s">
        <v>87</v>
      </c>
      <c r="AX48" s="674">
        <v>52.25</v>
      </c>
      <c r="AY48" s="192"/>
      <c r="AZ48" s="192"/>
      <c r="BA48" s="760" t="s">
        <v>1736</v>
      </c>
      <c r="BB48" s="761" t="s">
        <v>87</v>
      </c>
      <c r="BC48" s="760" t="s">
        <v>1737</v>
      </c>
      <c r="BD48" s="761" t="s">
        <v>87</v>
      </c>
      <c r="BE48" s="674">
        <v>52.25</v>
      </c>
      <c r="BF48" s="192"/>
      <c r="BG48" s="192"/>
      <c r="BH48" s="760" t="s">
        <v>1700</v>
      </c>
      <c r="BI48" s="761" t="s">
        <v>87</v>
      </c>
      <c r="BJ48" s="760" t="s">
        <v>1728</v>
      </c>
      <c r="BK48" s="761" t="s">
        <v>87</v>
      </c>
      <c r="BL48" s="674">
        <v>54.86</v>
      </c>
      <c r="BM48" s="192"/>
      <c r="BN48" s="192"/>
      <c r="BO48" s="760" t="s">
        <v>1729</v>
      </c>
      <c r="BP48" s="761" t="s">
        <v>87</v>
      </c>
      <c r="BQ48" s="760" t="s">
        <v>1730</v>
      </c>
      <c r="BR48" s="761" t="s">
        <v>87</v>
      </c>
      <c r="BS48" s="674">
        <v>46.92</v>
      </c>
      <c r="BT48" s="192"/>
      <c r="BU48" s="192"/>
      <c r="BV48" s="760" t="s">
        <v>1731</v>
      </c>
      <c r="BW48" s="761" t="s">
        <v>87</v>
      </c>
      <c r="BX48" s="760" t="s">
        <v>1732</v>
      </c>
      <c r="BY48" s="761" t="s">
        <v>87</v>
      </c>
      <c r="BZ48" s="674">
        <v>49.3</v>
      </c>
      <c r="CA48" s="192"/>
      <c r="CB48" s="192"/>
      <c r="CC48" s="760" t="s">
        <v>1733</v>
      </c>
      <c r="CD48" s="761" t="s">
        <v>87</v>
      </c>
      <c r="CE48" s="760" t="s">
        <v>1381</v>
      </c>
      <c r="CF48" s="761" t="s">
        <v>88</v>
      </c>
      <c r="CG48" s="282"/>
      <c r="CH48" s="763" t="s">
        <v>510</v>
      </c>
      <c r="CI48" s="298" t="str">
        <f>strCheckDate(O49:CG49)</f>
        <v/>
      </c>
      <c r="CK48" s="317" t="str">
        <f>IF(M48="","",M48 )</f>
        <v/>
      </c>
      <c r="CL48" s="317"/>
      <c r="CM48" s="317"/>
      <c r="CN48" s="317"/>
    </row>
    <row r="49" spans="1:98" ht="14.25" hidden="1" customHeight="1">
      <c r="A49" s="754"/>
      <c r="B49" s="754"/>
      <c r="C49" s="754"/>
      <c r="D49" s="754"/>
      <c r="E49" s="754"/>
      <c r="F49" s="340"/>
      <c r="G49" s="340"/>
      <c r="H49" s="340"/>
      <c r="I49" s="755"/>
      <c r="J49" s="755"/>
      <c r="K49" s="344"/>
      <c r="L49" s="171"/>
      <c r="M49" s="205"/>
      <c r="N49" s="759"/>
      <c r="O49" s="299"/>
      <c r="P49" s="296"/>
      <c r="Q49" s="297" t="str">
        <f>R48 &amp; "-" &amp; T48</f>
        <v>01.01.2019-30.06.2019</v>
      </c>
      <c r="R49" s="760"/>
      <c r="S49" s="761"/>
      <c r="T49" s="762"/>
      <c r="U49" s="761"/>
      <c r="V49" s="299"/>
      <c r="W49" s="296"/>
      <c r="X49" s="297" t="str">
        <f>Y48 &amp; "-" &amp; AA48</f>
        <v>01.07.2019-31.12.2019</v>
      </c>
      <c r="Y49" s="760"/>
      <c r="Z49" s="761"/>
      <c r="AA49" s="762"/>
      <c r="AB49" s="761"/>
      <c r="AC49" s="299"/>
      <c r="AD49" s="296"/>
      <c r="AE49" s="297" t="str">
        <f>AF48 &amp; "-" &amp; AH48</f>
        <v>01.01.2020-30.06.2020</v>
      </c>
      <c r="AF49" s="760"/>
      <c r="AG49" s="761"/>
      <c r="AH49" s="762"/>
      <c r="AI49" s="761"/>
      <c r="AJ49" s="299"/>
      <c r="AK49" s="296"/>
      <c r="AL49" s="297" t="str">
        <f>AM48 &amp; "-" &amp; AO48</f>
        <v>01.07.2020-31.12.2020</v>
      </c>
      <c r="AM49" s="760"/>
      <c r="AN49" s="761"/>
      <c r="AO49" s="762"/>
      <c r="AP49" s="761"/>
      <c r="AQ49" s="299"/>
      <c r="AR49" s="296"/>
      <c r="AS49" s="297" t="str">
        <f>AT48 &amp; "-" &amp; AV48</f>
        <v>01.01.2021-30.06.2021</v>
      </c>
      <c r="AT49" s="760"/>
      <c r="AU49" s="761"/>
      <c r="AV49" s="762"/>
      <c r="AW49" s="761"/>
      <c r="AX49" s="299"/>
      <c r="AY49" s="296"/>
      <c r="AZ49" s="297" t="str">
        <f>BA48 &amp; "-" &amp; BC48</f>
        <v>01.07.2021-31.12.2021</v>
      </c>
      <c r="BA49" s="760"/>
      <c r="BB49" s="761"/>
      <c r="BC49" s="762"/>
      <c r="BD49" s="761"/>
      <c r="BE49" s="299"/>
      <c r="BF49" s="296"/>
      <c r="BG49" s="297" t="str">
        <f>BH48 &amp; "-" &amp; BJ48</f>
        <v>01.01.2022-30.06.2022</v>
      </c>
      <c r="BH49" s="760"/>
      <c r="BI49" s="761"/>
      <c r="BJ49" s="762"/>
      <c r="BK49" s="761"/>
      <c r="BL49" s="299"/>
      <c r="BM49" s="296"/>
      <c r="BN49" s="297" t="str">
        <f>BO48 &amp; "-" &amp; BQ48</f>
        <v>01.07.2022-31.12.2022</v>
      </c>
      <c r="BO49" s="760"/>
      <c r="BP49" s="761"/>
      <c r="BQ49" s="762"/>
      <c r="BR49" s="761"/>
      <c r="BS49" s="299"/>
      <c r="BT49" s="296"/>
      <c r="BU49" s="297" t="str">
        <f>BV48 &amp; "-" &amp; BX48</f>
        <v>01.01.2023-30.06.2023</v>
      </c>
      <c r="BV49" s="760"/>
      <c r="BW49" s="761"/>
      <c r="BX49" s="762"/>
      <c r="BY49" s="761"/>
      <c r="BZ49" s="299"/>
      <c r="CA49" s="296"/>
      <c r="CB49" s="297" t="str">
        <f>CC48 &amp; "-" &amp; CE48</f>
        <v>01.07.2023-31.12.2023</v>
      </c>
      <c r="CC49" s="760"/>
      <c r="CD49" s="761"/>
      <c r="CE49" s="762"/>
      <c r="CF49" s="761"/>
      <c r="CG49" s="282"/>
      <c r="CH49" s="764"/>
      <c r="CL49" s="317"/>
    </row>
    <row r="50" spans="1:98" customFormat="1" ht="15" customHeight="1">
      <c r="A50" s="754"/>
      <c r="B50" s="754"/>
      <c r="C50" s="754"/>
      <c r="D50" s="754"/>
      <c r="E50" s="754"/>
      <c r="F50" s="340"/>
      <c r="G50" s="340"/>
      <c r="H50" s="340"/>
      <c r="I50" s="755"/>
      <c r="J50" s="755"/>
      <c r="K50" s="201"/>
      <c r="L50" s="112"/>
      <c r="M50" s="175" t="s">
        <v>410</v>
      </c>
      <c r="N50" s="197"/>
      <c r="O50" s="157"/>
      <c r="P50" s="157"/>
      <c r="Q50" s="157"/>
      <c r="R50" s="262"/>
      <c r="S50" s="198"/>
      <c r="T50" s="198"/>
      <c r="U50" s="198"/>
      <c r="V50" s="157"/>
      <c r="W50" s="157"/>
      <c r="X50" s="157"/>
      <c r="Y50" s="262"/>
      <c r="Z50" s="198"/>
      <c r="AA50" s="198"/>
      <c r="AB50" s="198"/>
      <c r="AC50" s="157"/>
      <c r="AD50" s="157"/>
      <c r="AE50" s="157"/>
      <c r="AF50" s="262"/>
      <c r="AG50" s="198"/>
      <c r="AH50" s="198"/>
      <c r="AI50" s="198"/>
      <c r="AJ50" s="157"/>
      <c r="AK50" s="157"/>
      <c r="AL50" s="157"/>
      <c r="AM50" s="262"/>
      <c r="AN50" s="198"/>
      <c r="AO50" s="198"/>
      <c r="AP50" s="198"/>
      <c r="AQ50" s="157"/>
      <c r="AR50" s="157"/>
      <c r="AS50" s="157"/>
      <c r="AT50" s="262"/>
      <c r="AU50" s="198"/>
      <c r="AV50" s="198"/>
      <c r="AW50" s="198"/>
      <c r="AX50" s="157"/>
      <c r="AY50" s="157"/>
      <c r="AZ50" s="157"/>
      <c r="BA50" s="262"/>
      <c r="BB50" s="198"/>
      <c r="BC50" s="198"/>
      <c r="BD50" s="198"/>
      <c r="BE50" s="157"/>
      <c r="BF50" s="157"/>
      <c r="BG50" s="157"/>
      <c r="BH50" s="262"/>
      <c r="BI50" s="198"/>
      <c r="BJ50" s="198"/>
      <c r="BK50" s="198"/>
      <c r="BL50" s="157"/>
      <c r="BM50" s="157"/>
      <c r="BN50" s="157"/>
      <c r="BO50" s="262"/>
      <c r="BP50" s="198"/>
      <c r="BQ50" s="198"/>
      <c r="BR50" s="198"/>
      <c r="BS50" s="157"/>
      <c r="BT50" s="157"/>
      <c r="BU50" s="157"/>
      <c r="BV50" s="262"/>
      <c r="BW50" s="198"/>
      <c r="BX50" s="198"/>
      <c r="BY50" s="198"/>
      <c r="BZ50" s="157"/>
      <c r="CA50" s="157"/>
      <c r="CB50" s="157"/>
      <c r="CC50" s="262"/>
      <c r="CD50" s="198"/>
      <c r="CE50" s="198"/>
      <c r="CF50" s="198"/>
      <c r="CG50" s="186"/>
      <c r="CH50" s="765"/>
      <c r="CI50" s="307"/>
      <c r="CJ50" s="307"/>
      <c r="CK50" s="307"/>
      <c r="CL50" s="317"/>
      <c r="CM50" s="307"/>
      <c r="CN50" s="298"/>
      <c r="CO50" s="298"/>
      <c r="CP50" s="298"/>
      <c r="CQ50" s="298"/>
      <c r="CR50" s="298"/>
      <c r="CS50" s="298"/>
      <c r="CT50" s="35"/>
    </row>
    <row r="51" spans="1:98" customFormat="1" ht="15" customHeight="1">
      <c r="A51" s="754"/>
      <c r="B51" s="754"/>
      <c r="C51" s="754"/>
      <c r="D51" s="754"/>
      <c r="E51" s="340"/>
      <c r="F51" s="652"/>
      <c r="G51" s="652"/>
      <c r="H51" s="652"/>
      <c r="I51" s="755"/>
      <c r="J51" s="85"/>
      <c r="K51" s="201"/>
      <c r="L51" s="112"/>
      <c r="M51" s="164" t="s">
        <v>13</v>
      </c>
      <c r="N51" s="197"/>
      <c r="O51" s="157"/>
      <c r="P51" s="157"/>
      <c r="Q51" s="157"/>
      <c r="R51" s="262"/>
      <c r="S51" s="198"/>
      <c r="T51" s="198"/>
      <c r="U51" s="197"/>
      <c r="V51" s="157"/>
      <c r="W51" s="157"/>
      <c r="X51" s="157"/>
      <c r="Y51" s="262"/>
      <c r="Z51" s="198"/>
      <c r="AA51" s="198"/>
      <c r="AB51" s="197"/>
      <c r="AC51" s="157"/>
      <c r="AD51" s="157"/>
      <c r="AE51" s="157"/>
      <c r="AF51" s="262"/>
      <c r="AG51" s="198"/>
      <c r="AH51" s="198"/>
      <c r="AI51" s="197"/>
      <c r="AJ51" s="157"/>
      <c r="AK51" s="157"/>
      <c r="AL51" s="157"/>
      <c r="AM51" s="262"/>
      <c r="AN51" s="198"/>
      <c r="AO51" s="198"/>
      <c r="AP51" s="197"/>
      <c r="AQ51" s="157"/>
      <c r="AR51" s="157"/>
      <c r="AS51" s="157"/>
      <c r="AT51" s="262"/>
      <c r="AU51" s="198"/>
      <c r="AV51" s="198"/>
      <c r="AW51" s="197"/>
      <c r="AX51" s="157"/>
      <c r="AY51" s="157"/>
      <c r="AZ51" s="157"/>
      <c r="BA51" s="262"/>
      <c r="BB51" s="198"/>
      <c r="BC51" s="198"/>
      <c r="BD51" s="197"/>
      <c r="BE51" s="157"/>
      <c r="BF51" s="157"/>
      <c r="BG51" s="157"/>
      <c r="BH51" s="262"/>
      <c r="BI51" s="198"/>
      <c r="BJ51" s="198"/>
      <c r="BK51" s="197"/>
      <c r="BL51" s="157"/>
      <c r="BM51" s="157"/>
      <c r="BN51" s="157"/>
      <c r="BO51" s="262"/>
      <c r="BP51" s="198"/>
      <c r="BQ51" s="198"/>
      <c r="BR51" s="197"/>
      <c r="BS51" s="157"/>
      <c r="BT51" s="157"/>
      <c r="BU51" s="157"/>
      <c r="BV51" s="262"/>
      <c r="BW51" s="198"/>
      <c r="BX51" s="198"/>
      <c r="BY51" s="197"/>
      <c r="BZ51" s="157"/>
      <c r="CA51" s="157"/>
      <c r="CB51" s="157"/>
      <c r="CC51" s="262"/>
      <c r="CD51" s="198"/>
      <c r="CE51" s="198"/>
      <c r="CF51" s="197"/>
      <c r="CG51" s="198"/>
      <c r="CH51" s="186"/>
      <c r="CI51" s="307"/>
      <c r="CJ51" s="307"/>
      <c r="CK51" s="307"/>
      <c r="CL51" s="307"/>
      <c r="CM51" s="307"/>
      <c r="CN51" s="307"/>
      <c r="CO51" s="307"/>
      <c r="CP51" s="307"/>
      <c r="CQ51" s="307"/>
      <c r="CR51" s="307"/>
      <c r="CS51" s="307"/>
    </row>
    <row r="52" spans="1:98" customFormat="1" ht="15" customHeight="1">
      <c r="A52" s="754"/>
      <c r="B52" s="754"/>
      <c r="C52" s="754"/>
      <c r="D52" s="340"/>
      <c r="E52" s="345" t="s">
        <v>256</v>
      </c>
      <c r="F52" s="652"/>
      <c r="G52" s="652"/>
      <c r="H52" s="652"/>
      <c r="I52" s="201"/>
      <c r="J52" s="85"/>
      <c r="K52" s="180"/>
      <c r="L52" s="112"/>
      <c r="M52" s="163" t="s">
        <v>411</v>
      </c>
      <c r="N52" s="197"/>
      <c r="O52" s="157"/>
      <c r="P52" s="157"/>
      <c r="Q52" s="157"/>
      <c r="R52" s="262"/>
      <c r="S52" s="198"/>
      <c r="T52" s="198"/>
      <c r="U52" s="197"/>
      <c r="V52" s="157"/>
      <c r="W52" s="157"/>
      <c r="X52" s="157"/>
      <c r="Y52" s="262"/>
      <c r="Z52" s="198"/>
      <c r="AA52" s="198"/>
      <c r="AB52" s="197"/>
      <c r="AC52" s="157"/>
      <c r="AD52" s="157"/>
      <c r="AE52" s="157"/>
      <c r="AF52" s="262"/>
      <c r="AG52" s="198"/>
      <c r="AH52" s="198"/>
      <c r="AI52" s="197"/>
      <c r="AJ52" s="157"/>
      <c r="AK52" s="157"/>
      <c r="AL52" s="157"/>
      <c r="AM52" s="262"/>
      <c r="AN52" s="198"/>
      <c r="AO52" s="198"/>
      <c r="AP52" s="197"/>
      <c r="AQ52" s="157"/>
      <c r="AR52" s="157"/>
      <c r="AS52" s="157"/>
      <c r="AT52" s="262"/>
      <c r="AU52" s="198"/>
      <c r="AV52" s="198"/>
      <c r="AW52" s="197"/>
      <c r="AX52" s="157"/>
      <c r="AY52" s="157"/>
      <c r="AZ52" s="157"/>
      <c r="BA52" s="262"/>
      <c r="BB52" s="198"/>
      <c r="BC52" s="198"/>
      <c r="BD52" s="197"/>
      <c r="BE52" s="157"/>
      <c r="BF52" s="157"/>
      <c r="BG52" s="157"/>
      <c r="BH52" s="262"/>
      <c r="BI52" s="198"/>
      <c r="BJ52" s="198"/>
      <c r="BK52" s="197"/>
      <c r="BL52" s="157"/>
      <c r="BM52" s="157"/>
      <c r="BN52" s="157"/>
      <c r="BO52" s="262"/>
      <c r="BP52" s="198"/>
      <c r="BQ52" s="198"/>
      <c r="BR52" s="197"/>
      <c r="BS52" s="157"/>
      <c r="BT52" s="157"/>
      <c r="BU52" s="157"/>
      <c r="BV52" s="262"/>
      <c r="BW52" s="198"/>
      <c r="BX52" s="198"/>
      <c r="BY52" s="197"/>
      <c r="BZ52" s="157"/>
      <c r="CA52" s="157"/>
      <c r="CB52" s="157"/>
      <c r="CC52" s="262"/>
      <c r="CD52" s="198"/>
      <c r="CE52" s="198"/>
      <c r="CF52" s="197"/>
      <c r="CG52" s="198"/>
      <c r="CH52" s="186"/>
      <c r="CI52" s="307"/>
      <c r="CJ52" s="307"/>
      <c r="CK52" s="307"/>
      <c r="CL52" s="307"/>
      <c r="CM52" s="307"/>
      <c r="CN52" s="307"/>
      <c r="CO52" s="307"/>
      <c r="CP52" s="307"/>
      <c r="CQ52" s="307"/>
      <c r="CR52" s="307"/>
      <c r="CS52" s="307"/>
    </row>
    <row r="53" spans="1:98" ht="22.5">
      <c r="A53" s="754"/>
      <c r="B53" s="754">
        <v>3</v>
      </c>
      <c r="C53" s="340"/>
      <c r="D53" s="340"/>
      <c r="E53" s="652"/>
      <c r="F53" s="652"/>
      <c r="G53" s="652"/>
      <c r="H53" s="652"/>
      <c r="I53" s="644"/>
      <c r="J53" s="181"/>
      <c r="K53" s="35"/>
      <c r="L53" s="656" t="str">
        <f>mergeValue(A53) &amp;"."&amp; mergeValue(B53)</f>
        <v>1.3</v>
      </c>
      <c r="M53" s="159" t="s">
        <v>18</v>
      </c>
      <c r="N53" s="285"/>
      <c r="O53" s="773" t="str">
        <f>IF('Перечень тарифов'!N25="","","" &amp; 'Перечень тарифов'!N25 &amp; "")</f>
        <v>Курский муниципальный район, Камышинский сельсовет (38620426);</v>
      </c>
      <c r="P53" s="774"/>
      <c r="Q53" s="774"/>
      <c r="R53" s="774"/>
      <c r="S53" s="774"/>
      <c r="T53" s="774"/>
      <c r="U53" s="774"/>
      <c r="V53" s="774"/>
      <c r="W53" s="774"/>
      <c r="X53" s="774"/>
      <c r="Y53" s="774"/>
      <c r="Z53" s="774"/>
      <c r="AA53" s="774"/>
      <c r="AB53" s="774"/>
      <c r="AC53" s="774"/>
      <c r="AD53" s="774"/>
      <c r="AE53" s="774"/>
      <c r="AF53" s="774"/>
      <c r="AG53" s="774"/>
      <c r="AH53" s="774"/>
      <c r="AI53" s="774"/>
      <c r="AJ53" s="774"/>
      <c r="AK53" s="774"/>
      <c r="AL53" s="774"/>
      <c r="AM53" s="774"/>
      <c r="AN53" s="774"/>
      <c r="AO53" s="774"/>
      <c r="AP53" s="774"/>
      <c r="AQ53" s="774"/>
      <c r="AR53" s="774"/>
      <c r="AS53" s="774"/>
      <c r="AT53" s="774"/>
      <c r="AU53" s="774"/>
      <c r="AV53" s="774"/>
      <c r="AW53" s="774"/>
      <c r="AX53" s="774"/>
      <c r="AY53" s="774"/>
      <c r="AZ53" s="774"/>
      <c r="BA53" s="774"/>
      <c r="BB53" s="774"/>
      <c r="BC53" s="774"/>
      <c r="BD53" s="774"/>
      <c r="BE53" s="774"/>
      <c r="BF53" s="774"/>
      <c r="BG53" s="774"/>
      <c r="BH53" s="774"/>
      <c r="BI53" s="774"/>
      <c r="BJ53" s="774"/>
      <c r="BK53" s="774"/>
      <c r="BL53" s="774"/>
      <c r="BM53" s="774"/>
      <c r="BN53" s="774"/>
      <c r="BO53" s="774"/>
      <c r="BP53" s="774"/>
      <c r="BQ53" s="774"/>
      <c r="BR53" s="774"/>
      <c r="BS53" s="774"/>
      <c r="BT53" s="774"/>
      <c r="BU53" s="774"/>
      <c r="BV53" s="774"/>
      <c r="BW53" s="774"/>
      <c r="BX53" s="774"/>
      <c r="BY53" s="774"/>
      <c r="BZ53" s="774"/>
      <c r="CA53" s="774"/>
      <c r="CB53" s="774"/>
      <c r="CC53" s="774"/>
      <c r="CD53" s="774"/>
      <c r="CE53" s="774"/>
      <c r="CF53" s="774"/>
      <c r="CG53" s="775"/>
      <c r="CH53" s="286" t="s">
        <v>508</v>
      </c>
    </row>
    <row r="54" spans="1:98" hidden="1">
      <c r="A54" s="754"/>
      <c r="B54" s="754"/>
      <c r="C54" s="754">
        <v>1</v>
      </c>
      <c r="D54" s="340"/>
      <c r="E54" s="652"/>
      <c r="F54" s="652"/>
      <c r="G54" s="652"/>
      <c r="H54" s="652"/>
      <c r="I54" s="344"/>
      <c r="J54" s="181"/>
      <c r="K54" s="101"/>
      <c r="L54" s="656" t="str">
        <f>mergeValue(A54) &amp;"."&amp; mergeValue(B54)&amp;"."&amp; mergeValue(C54)</f>
        <v>1.3.1</v>
      </c>
      <c r="M54" s="160"/>
      <c r="N54" s="285"/>
      <c r="O54" s="773"/>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74"/>
      <c r="BE54" s="774"/>
      <c r="BF54" s="774"/>
      <c r="BG54" s="774"/>
      <c r="BH54" s="774"/>
      <c r="BI54" s="774"/>
      <c r="BJ54" s="774"/>
      <c r="BK54" s="774"/>
      <c r="BL54" s="774"/>
      <c r="BM54" s="774"/>
      <c r="BN54" s="774"/>
      <c r="BO54" s="774"/>
      <c r="BP54" s="774"/>
      <c r="BQ54" s="774"/>
      <c r="BR54" s="774"/>
      <c r="BS54" s="774"/>
      <c r="BT54" s="774"/>
      <c r="BU54" s="774"/>
      <c r="BV54" s="774"/>
      <c r="BW54" s="774"/>
      <c r="BX54" s="774"/>
      <c r="BY54" s="774"/>
      <c r="BZ54" s="774"/>
      <c r="CA54" s="774"/>
      <c r="CB54" s="774"/>
      <c r="CC54" s="774"/>
      <c r="CD54" s="774"/>
      <c r="CE54" s="774"/>
      <c r="CF54" s="774"/>
      <c r="CG54" s="775"/>
      <c r="CH54" s="286"/>
      <c r="CL54" s="317"/>
    </row>
    <row r="55" spans="1:98" ht="33.75">
      <c r="A55" s="754"/>
      <c r="B55" s="754"/>
      <c r="C55" s="754"/>
      <c r="D55" s="754">
        <v>1</v>
      </c>
      <c r="E55" s="652"/>
      <c r="F55" s="652"/>
      <c r="G55" s="652"/>
      <c r="H55" s="652"/>
      <c r="I55" s="755"/>
      <c r="J55" s="181"/>
      <c r="K55" s="101"/>
      <c r="L55" s="656" t="str">
        <f>mergeValue(A55) &amp;"."&amp; mergeValue(B55)&amp;"."&amp; mergeValue(C55)&amp;"."&amp; mergeValue(D55)</f>
        <v>1.3.1.1</v>
      </c>
      <c r="M55" s="161" t="s">
        <v>409</v>
      </c>
      <c r="N55" s="285"/>
      <c r="O55" s="770"/>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1"/>
      <c r="BG55" s="771"/>
      <c r="BH55" s="771"/>
      <c r="BI55" s="771"/>
      <c r="BJ55" s="771"/>
      <c r="BK55" s="771"/>
      <c r="BL55" s="771"/>
      <c r="BM55" s="771"/>
      <c r="BN55" s="771"/>
      <c r="BO55" s="771"/>
      <c r="BP55" s="771"/>
      <c r="BQ55" s="771"/>
      <c r="BR55" s="771"/>
      <c r="BS55" s="771"/>
      <c r="BT55" s="771"/>
      <c r="BU55" s="771"/>
      <c r="BV55" s="771"/>
      <c r="BW55" s="771"/>
      <c r="BX55" s="771"/>
      <c r="BY55" s="771"/>
      <c r="BZ55" s="771"/>
      <c r="CA55" s="771"/>
      <c r="CB55" s="771"/>
      <c r="CC55" s="771"/>
      <c r="CD55" s="771"/>
      <c r="CE55" s="771"/>
      <c r="CF55" s="771"/>
      <c r="CG55" s="772"/>
      <c r="CH55" s="286" t="s">
        <v>629</v>
      </c>
      <c r="CL55" s="317"/>
    </row>
    <row r="56" spans="1:98" ht="33.75" customHeight="1">
      <c r="A56" s="754"/>
      <c r="B56" s="754"/>
      <c r="C56" s="754"/>
      <c r="D56" s="754"/>
      <c r="E56" s="754">
        <v>1</v>
      </c>
      <c r="F56" s="652"/>
      <c r="G56" s="652"/>
      <c r="H56" s="652"/>
      <c r="I56" s="755"/>
      <c r="J56" s="755"/>
      <c r="K56" s="101"/>
      <c r="L56" s="656" t="str">
        <f>mergeValue(A56) &amp;"."&amp; mergeValue(B56)&amp;"."&amp; mergeValue(C56)&amp;"."&amp; mergeValue(D56)&amp;"."&amp; mergeValue(E56)</f>
        <v>1.3.1.1.1</v>
      </c>
      <c r="M56" s="172" t="s">
        <v>10</v>
      </c>
      <c r="N56" s="286"/>
      <c r="O56" s="756" t="s">
        <v>697</v>
      </c>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757"/>
      <c r="BL56" s="757"/>
      <c r="BM56" s="757"/>
      <c r="BN56" s="757"/>
      <c r="BO56" s="757"/>
      <c r="BP56" s="757"/>
      <c r="BQ56" s="757"/>
      <c r="BR56" s="757"/>
      <c r="BS56" s="757"/>
      <c r="BT56" s="757"/>
      <c r="BU56" s="757"/>
      <c r="BV56" s="757"/>
      <c r="BW56" s="757"/>
      <c r="BX56" s="757"/>
      <c r="BY56" s="757"/>
      <c r="BZ56" s="757"/>
      <c r="CA56" s="757"/>
      <c r="CB56" s="757"/>
      <c r="CC56" s="757"/>
      <c r="CD56" s="757"/>
      <c r="CE56" s="757"/>
      <c r="CF56" s="757"/>
      <c r="CG56" s="758"/>
      <c r="CH56" s="286" t="s">
        <v>509</v>
      </c>
      <c r="CJ56" s="317" t="str">
        <f>strCheckUnique(CK56:CK59)</f>
        <v/>
      </c>
      <c r="CL56" s="317"/>
    </row>
    <row r="57" spans="1:98" ht="66" customHeight="1">
      <c r="A57" s="754"/>
      <c r="B57" s="754"/>
      <c r="C57" s="754"/>
      <c r="D57" s="754"/>
      <c r="E57" s="754"/>
      <c r="F57" s="340">
        <v>1</v>
      </c>
      <c r="G57" s="340"/>
      <c r="H57" s="340"/>
      <c r="I57" s="755"/>
      <c r="J57" s="755"/>
      <c r="K57" s="344"/>
      <c r="L57" s="656" t="str">
        <f>mergeValue(A57) &amp;"."&amp; mergeValue(B57)&amp;"."&amp; mergeValue(C57)&amp;"."&amp; mergeValue(D57)&amp;"."&amp; mergeValue(E57)&amp;"."&amp; mergeValue(F57)</f>
        <v>1.3.1.1.1.1</v>
      </c>
      <c r="M57" s="333"/>
      <c r="N57" s="759"/>
      <c r="O57" s="674">
        <v>10.07</v>
      </c>
      <c r="P57" s="192"/>
      <c r="Q57" s="192"/>
      <c r="R57" s="760" t="s">
        <v>1380</v>
      </c>
      <c r="S57" s="761" t="s">
        <v>87</v>
      </c>
      <c r="T57" s="760" t="s">
        <v>1721</v>
      </c>
      <c r="U57" s="761" t="s">
        <v>87</v>
      </c>
      <c r="V57" s="674">
        <v>10.47</v>
      </c>
      <c r="W57" s="192"/>
      <c r="X57" s="192"/>
      <c r="Y57" s="760" t="s">
        <v>1722</v>
      </c>
      <c r="Z57" s="761" t="s">
        <v>87</v>
      </c>
      <c r="AA57" s="760" t="s">
        <v>1723</v>
      </c>
      <c r="AB57" s="761" t="s">
        <v>87</v>
      </c>
      <c r="AC57" s="674">
        <v>10.47</v>
      </c>
      <c r="AD57" s="192"/>
      <c r="AE57" s="192"/>
      <c r="AF57" s="760" t="s">
        <v>1724</v>
      </c>
      <c r="AG57" s="761" t="s">
        <v>87</v>
      </c>
      <c r="AH57" s="760" t="s">
        <v>1725</v>
      </c>
      <c r="AI57" s="761" t="s">
        <v>87</v>
      </c>
      <c r="AJ57" s="674">
        <v>11.06</v>
      </c>
      <c r="AK57" s="192"/>
      <c r="AL57" s="192"/>
      <c r="AM57" s="760" t="s">
        <v>1734</v>
      </c>
      <c r="AN57" s="761" t="s">
        <v>87</v>
      </c>
      <c r="AO57" s="760" t="s">
        <v>1735</v>
      </c>
      <c r="AP57" s="761" t="s">
        <v>87</v>
      </c>
      <c r="AQ57" s="674">
        <v>11.06</v>
      </c>
      <c r="AR57" s="192"/>
      <c r="AS57" s="192"/>
      <c r="AT57" s="760" t="s">
        <v>1726</v>
      </c>
      <c r="AU57" s="761" t="s">
        <v>87</v>
      </c>
      <c r="AV57" s="760" t="s">
        <v>1727</v>
      </c>
      <c r="AW57" s="761" t="s">
        <v>87</v>
      </c>
      <c r="AX57" s="674">
        <v>11.72</v>
      </c>
      <c r="AY57" s="192"/>
      <c r="AZ57" s="192"/>
      <c r="BA57" s="760" t="s">
        <v>1736</v>
      </c>
      <c r="BB57" s="761" t="s">
        <v>87</v>
      </c>
      <c r="BC57" s="760" t="s">
        <v>1737</v>
      </c>
      <c r="BD57" s="761" t="s">
        <v>87</v>
      </c>
      <c r="BE57" s="674">
        <v>11.72</v>
      </c>
      <c r="BF57" s="192"/>
      <c r="BG57" s="192"/>
      <c r="BH57" s="760" t="s">
        <v>1700</v>
      </c>
      <c r="BI57" s="761" t="s">
        <v>87</v>
      </c>
      <c r="BJ57" s="760" t="s">
        <v>1728</v>
      </c>
      <c r="BK57" s="761" t="s">
        <v>87</v>
      </c>
      <c r="BL57" s="674">
        <v>12.42</v>
      </c>
      <c r="BM57" s="192"/>
      <c r="BN57" s="192"/>
      <c r="BO57" s="760" t="s">
        <v>1729</v>
      </c>
      <c r="BP57" s="761" t="s">
        <v>87</v>
      </c>
      <c r="BQ57" s="760" t="s">
        <v>1730</v>
      </c>
      <c r="BR57" s="761" t="s">
        <v>87</v>
      </c>
      <c r="BS57" s="674">
        <v>11.78</v>
      </c>
      <c r="BT57" s="192"/>
      <c r="BU57" s="192"/>
      <c r="BV57" s="760" t="s">
        <v>1731</v>
      </c>
      <c r="BW57" s="761" t="s">
        <v>87</v>
      </c>
      <c r="BX57" s="760" t="s">
        <v>1732</v>
      </c>
      <c r="BY57" s="761" t="s">
        <v>87</v>
      </c>
      <c r="BZ57" s="674">
        <v>12.25</v>
      </c>
      <c r="CA57" s="192"/>
      <c r="CB57" s="192"/>
      <c r="CC57" s="760" t="s">
        <v>1733</v>
      </c>
      <c r="CD57" s="761" t="s">
        <v>87</v>
      </c>
      <c r="CE57" s="760" t="s">
        <v>1381</v>
      </c>
      <c r="CF57" s="761" t="s">
        <v>88</v>
      </c>
      <c r="CG57" s="282"/>
      <c r="CH57" s="763" t="s">
        <v>510</v>
      </c>
      <c r="CI57" s="298" t="str">
        <f>strCheckDate(O58:CG58)</f>
        <v/>
      </c>
      <c r="CK57" s="317" t="str">
        <f>IF(M57="","",M57 )</f>
        <v/>
      </c>
      <c r="CL57" s="317"/>
      <c r="CM57" s="317"/>
      <c r="CN57" s="317"/>
    </row>
    <row r="58" spans="1:98" ht="14.25" hidden="1" customHeight="1">
      <c r="A58" s="754"/>
      <c r="B58" s="754"/>
      <c r="C58" s="754"/>
      <c r="D58" s="754"/>
      <c r="E58" s="754"/>
      <c r="F58" s="340"/>
      <c r="G58" s="340"/>
      <c r="H58" s="340"/>
      <c r="I58" s="755"/>
      <c r="J58" s="755"/>
      <c r="K58" s="344"/>
      <c r="L58" s="171"/>
      <c r="M58" s="205"/>
      <c r="N58" s="759"/>
      <c r="O58" s="299"/>
      <c r="P58" s="296"/>
      <c r="Q58" s="297" t="str">
        <f>R57 &amp; "-" &amp; T57</f>
        <v>01.01.2019-30.06.2019</v>
      </c>
      <c r="R58" s="760"/>
      <c r="S58" s="761"/>
      <c r="T58" s="762"/>
      <c r="U58" s="761"/>
      <c r="V58" s="299"/>
      <c r="W58" s="296"/>
      <c r="X58" s="297" t="str">
        <f>Y57 &amp; "-" &amp; AA57</f>
        <v>01.07.2019-31.12.2019</v>
      </c>
      <c r="Y58" s="760"/>
      <c r="Z58" s="761"/>
      <c r="AA58" s="762"/>
      <c r="AB58" s="761"/>
      <c r="AC58" s="299"/>
      <c r="AD58" s="296"/>
      <c r="AE58" s="297" t="str">
        <f>AF57 &amp; "-" &amp; AH57</f>
        <v>01.01.2020-30.06.2020</v>
      </c>
      <c r="AF58" s="760"/>
      <c r="AG58" s="761"/>
      <c r="AH58" s="762"/>
      <c r="AI58" s="761"/>
      <c r="AJ58" s="299"/>
      <c r="AK58" s="296"/>
      <c r="AL58" s="297" t="str">
        <f>AM57 &amp; "-" &amp; AO57</f>
        <v>01.07.2020-31.12.2020</v>
      </c>
      <c r="AM58" s="760"/>
      <c r="AN58" s="761"/>
      <c r="AO58" s="762"/>
      <c r="AP58" s="761"/>
      <c r="AQ58" s="299"/>
      <c r="AR58" s="296"/>
      <c r="AS58" s="297" t="str">
        <f>AT57 &amp; "-" &amp; AV57</f>
        <v>01.01.2021-30.06.2021</v>
      </c>
      <c r="AT58" s="760"/>
      <c r="AU58" s="761"/>
      <c r="AV58" s="762"/>
      <c r="AW58" s="761"/>
      <c r="AX58" s="299"/>
      <c r="AY58" s="296"/>
      <c r="AZ58" s="297" t="str">
        <f>BA57 &amp; "-" &amp; BC57</f>
        <v>01.07.2021-31.12.2021</v>
      </c>
      <c r="BA58" s="760"/>
      <c r="BB58" s="761"/>
      <c r="BC58" s="762"/>
      <c r="BD58" s="761"/>
      <c r="BE58" s="299"/>
      <c r="BF58" s="296"/>
      <c r="BG58" s="297" t="str">
        <f>BH57 &amp; "-" &amp; BJ57</f>
        <v>01.01.2022-30.06.2022</v>
      </c>
      <c r="BH58" s="760"/>
      <c r="BI58" s="761"/>
      <c r="BJ58" s="762"/>
      <c r="BK58" s="761"/>
      <c r="BL58" s="299"/>
      <c r="BM58" s="296"/>
      <c r="BN58" s="297" t="str">
        <f>BO57 &amp; "-" &amp; BQ57</f>
        <v>01.07.2022-31.12.2022</v>
      </c>
      <c r="BO58" s="760"/>
      <c r="BP58" s="761"/>
      <c r="BQ58" s="762"/>
      <c r="BR58" s="761"/>
      <c r="BS58" s="299"/>
      <c r="BT58" s="296"/>
      <c r="BU58" s="297" t="str">
        <f>BV57 &amp; "-" &amp; BX57</f>
        <v>01.01.2023-30.06.2023</v>
      </c>
      <c r="BV58" s="760"/>
      <c r="BW58" s="761"/>
      <c r="BX58" s="762"/>
      <c r="BY58" s="761"/>
      <c r="BZ58" s="299"/>
      <c r="CA58" s="296"/>
      <c r="CB58" s="297" t="str">
        <f>CC57 &amp; "-" &amp; CE57</f>
        <v>01.07.2023-31.12.2023</v>
      </c>
      <c r="CC58" s="760"/>
      <c r="CD58" s="761"/>
      <c r="CE58" s="762"/>
      <c r="CF58" s="761"/>
      <c r="CG58" s="282"/>
      <c r="CH58" s="764"/>
      <c r="CL58" s="317"/>
    </row>
    <row r="59" spans="1:98" customFormat="1" ht="15" customHeight="1">
      <c r="A59" s="754"/>
      <c r="B59" s="754"/>
      <c r="C59" s="754"/>
      <c r="D59" s="754"/>
      <c r="E59" s="754"/>
      <c r="F59" s="340"/>
      <c r="G59" s="340"/>
      <c r="H59" s="340"/>
      <c r="I59" s="755"/>
      <c r="J59" s="755"/>
      <c r="K59" s="201"/>
      <c r="L59" s="112"/>
      <c r="M59" s="175" t="s">
        <v>410</v>
      </c>
      <c r="N59" s="197"/>
      <c r="O59" s="157"/>
      <c r="P59" s="157"/>
      <c r="Q59" s="157"/>
      <c r="R59" s="262"/>
      <c r="S59" s="198"/>
      <c r="T59" s="198"/>
      <c r="U59" s="198"/>
      <c r="V59" s="157"/>
      <c r="W59" s="157"/>
      <c r="X59" s="157"/>
      <c r="Y59" s="262"/>
      <c r="Z59" s="198"/>
      <c r="AA59" s="198"/>
      <c r="AB59" s="198"/>
      <c r="AC59" s="157"/>
      <c r="AD59" s="157"/>
      <c r="AE59" s="157"/>
      <c r="AF59" s="262"/>
      <c r="AG59" s="198"/>
      <c r="AH59" s="198"/>
      <c r="AI59" s="198"/>
      <c r="AJ59" s="157"/>
      <c r="AK59" s="157"/>
      <c r="AL59" s="157"/>
      <c r="AM59" s="262"/>
      <c r="AN59" s="198"/>
      <c r="AO59" s="198"/>
      <c r="AP59" s="198"/>
      <c r="AQ59" s="157"/>
      <c r="AR59" s="157"/>
      <c r="AS59" s="157"/>
      <c r="AT59" s="262"/>
      <c r="AU59" s="198"/>
      <c r="AV59" s="198"/>
      <c r="AW59" s="198"/>
      <c r="AX59" s="157"/>
      <c r="AY59" s="157"/>
      <c r="AZ59" s="157"/>
      <c r="BA59" s="262"/>
      <c r="BB59" s="198"/>
      <c r="BC59" s="198"/>
      <c r="BD59" s="198"/>
      <c r="BE59" s="157"/>
      <c r="BF59" s="157"/>
      <c r="BG59" s="157"/>
      <c r="BH59" s="262"/>
      <c r="BI59" s="198"/>
      <c r="BJ59" s="198"/>
      <c r="BK59" s="198"/>
      <c r="BL59" s="157"/>
      <c r="BM59" s="157"/>
      <c r="BN59" s="157"/>
      <c r="BO59" s="262"/>
      <c r="BP59" s="198"/>
      <c r="BQ59" s="198"/>
      <c r="BR59" s="198"/>
      <c r="BS59" s="157"/>
      <c r="BT59" s="157"/>
      <c r="BU59" s="157"/>
      <c r="BV59" s="262"/>
      <c r="BW59" s="198"/>
      <c r="BX59" s="198"/>
      <c r="BY59" s="198"/>
      <c r="BZ59" s="157"/>
      <c r="CA59" s="157"/>
      <c r="CB59" s="157"/>
      <c r="CC59" s="262"/>
      <c r="CD59" s="198"/>
      <c r="CE59" s="198"/>
      <c r="CF59" s="198"/>
      <c r="CG59" s="186"/>
      <c r="CH59" s="765"/>
      <c r="CI59" s="307"/>
      <c r="CJ59" s="307"/>
      <c r="CK59" s="307"/>
      <c r="CL59" s="317"/>
      <c r="CM59" s="307"/>
      <c r="CN59" s="298"/>
      <c r="CO59" s="298"/>
      <c r="CP59" s="298"/>
      <c r="CQ59" s="298"/>
      <c r="CR59" s="298"/>
      <c r="CS59" s="298"/>
      <c r="CT59" s="35"/>
    </row>
    <row r="60" spans="1:98" ht="33.75" customHeight="1">
      <c r="A60" s="754"/>
      <c r="B60" s="754"/>
      <c r="C60" s="754"/>
      <c r="D60" s="754"/>
      <c r="E60" s="754">
        <v>2</v>
      </c>
      <c r="F60" s="668"/>
      <c r="G60" s="668"/>
      <c r="H60" s="668"/>
      <c r="I60" s="755"/>
      <c r="J60" s="755" t="s">
        <v>1708</v>
      </c>
      <c r="K60" s="101"/>
      <c r="L60" s="670" t="str">
        <f>mergeValue(A60) &amp;"."&amp; mergeValue(B60)&amp;"."&amp; mergeValue(C60)&amp;"."&amp; mergeValue(D60)&amp;"."&amp; mergeValue(E60)</f>
        <v>1.3.1.1.2</v>
      </c>
      <c r="M60" s="172" t="s">
        <v>10</v>
      </c>
      <c r="N60" s="286"/>
      <c r="O60" s="756" t="s">
        <v>306</v>
      </c>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c r="AO60" s="757"/>
      <c r="AP60" s="757"/>
      <c r="AQ60" s="757"/>
      <c r="AR60" s="757"/>
      <c r="AS60" s="757"/>
      <c r="AT60" s="757"/>
      <c r="AU60" s="757"/>
      <c r="AV60" s="757"/>
      <c r="AW60" s="757"/>
      <c r="AX60" s="757"/>
      <c r="AY60" s="757"/>
      <c r="AZ60" s="757"/>
      <c r="BA60" s="757"/>
      <c r="BB60" s="757"/>
      <c r="BC60" s="757"/>
      <c r="BD60" s="757"/>
      <c r="BE60" s="757"/>
      <c r="BF60" s="757"/>
      <c r="BG60" s="757"/>
      <c r="BH60" s="757"/>
      <c r="BI60" s="757"/>
      <c r="BJ60" s="757"/>
      <c r="BK60" s="757"/>
      <c r="BL60" s="757"/>
      <c r="BM60" s="757"/>
      <c r="BN60" s="757"/>
      <c r="BO60" s="757"/>
      <c r="BP60" s="757"/>
      <c r="BQ60" s="757"/>
      <c r="BR60" s="757"/>
      <c r="BS60" s="757"/>
      <c r="BT60" s="757"/>
      <c r="BU60" s="757"/>
      <c r="BV60" s="757"/>
      <c r="BW60" s="757"/>
      <c r="BX60" s="757"/>
      <c r="BY60" s="757"/>
      <c r="BZ60" s="757"/>
      <c r="CA60" s="757"/>
      <c r="CB60" s="757"/>
      <c r="CC60" s="757"/>
      <c r="CD60" s="757"/>
      <c r="CE60" s="757"/>
      <c r="CF60" s="757"/>
      <c r="CG60" s="758"/>
      <c r="CH60" s="286" t="s">
        <v>509</v>
      </c>
      <c r="CJ60" s="317" t="str">
        <f>strCheckUnique(CK60:CK63)</f>
        <v/>
      </c>
      <c r="CL60" s="317"/>
    </row>
    <row r="61" spans="1:98" ht="66" customHeight="1">
      <c r="A61" s="754"/>
      <c r="B61" s="754"/>
      <c r="C61" s="754"/>
      <c r="D61" s="754"/>
      <c r="E61" s="754"/>
      <c r="F61" s="340">
        <v>1</v>
      </c>
      <c r="G61" s="340"/>
      <c r="H61" s="340"/>
      <c r="I61" s="755"/>
      <c r="J61" s="755"/>
      <c r="K61" s="344"/>
      <c r="L61" s="670" t="str">
        <f>mergeValue(A61) &amp;"."&amp; mergeValue(B61)&amp;"."&amp; mergeValue(C61)&amp;"."&amp; mergeValue(D61)&amp;"."&amp; mergeValue(E61)&amp;"."&amp; mergeValue(F61)</f>
        <v>1.3.1.1.2.1</v>
      </c>
      <c r="M61" s="333"/>
      <c r="N61" s="759"/>
      <c r="O61" s="674">
        <v>10.07</v>
      </c>
      <c r="P61" s="192"/>
      <c r="Q61" s="192"/>
      <c r="R61" s="760" t="s">
        <v>1380</v>
      </c>
      <c r="S61" s="761" t="s">
        <v>87</v>
      </c>
      <c r="T61" s="760" t="s">
        <v>1721</v>
      </c>
      <c r="U61" s="761" t="s">
        <v>87</v>
      </c>
      <c r="V61" s="674">
        <v>17.809999999999999</v>
      </c>
      <c r="W61" s="192"/>
      <c r="X61" s="192"/>
      <c r="Y61" s="760" t="s">
        <v>1722</v>
      </c>
      <c r="Z61" s="761" t="s">
        <v>87</v>
      </c>
      <c r="AA61" s="760" t="s">
        <v>1723</v>
      </c>
      <c r="AB61" s="761" t="s">
        <v>87</v>
      </c>
      <c r="AC61" s="674">
        <v>17.809999999999999</v>
      </c>
      <c r="AD61" s="192"/>
      <c r="AE61" s="192"/>
      <c r="AF61" s="760" t="s">
        <v>1724</v>
      </c>
      <c r="AG61" s="761" t="s">
        <v>87</v>
      </c>
      <c r="AH61" s="760" t="s">
        <v>1725</v>
      </c>
      <c r="AI61" s="761" t="s">
        <v>87</v>
      </c>
      <c r="AJ61" s="674">
        <v>20.87</v>
      </c>
      <c r="AK61" s="192"/>
      <c r="AL61" s="192"/>
      <c r="AM61" s="760" t="s">
        <v>1734</v>
      </c>
      <c r="AN61" s="761" t="s">
        <v>87</v>
      </c>
      <c r="AO61" s="760" t="s">
        <v>1735</v>
      </c>
      <c r="AP61" s="761" t="s">
        <v>87</v>
      </c>
      <c r="AQ61" s="674">
        <v>20.87</v>
      </c>
      <c r="AR61" s="192"/>
      <c r="AS61" s="192"/>
      <c r="AT61" s="760" t="s">
        <v>1726</v>
      </c>
      <c r="AU61" s="761" t="s">
        <v>87</v>
      </c>
      <c r="AV61" s="760" t="s">
        <v>1727</v>
      </c>
      <c r="AW61" s="761" t="s">
        <v>87</v>
      </c>
      <c r="AX61" s="674">
        <v>22.62</v>
      </c>
      <c r="AY61" s="192"/>
      <c r="AZ61" s="192"/>
      <c r="BA61" s="760" t="s">
        <v>1736</v>
      </c>
      <c r="BB61" s="761" t="s">
        <v>87</v>
      </c>
      <c r="BC61" s="760" t="s">
        <v>1737</v>
      </c>
      <c r="BD61" s="761" t="s">
        <v>87</v>
      </c>
      <c r="BE61" s="674">
        <v>22.62</v>
      </c>
      <c r="BF61" s="192"/>
      <c r="BG61" s="192"/>
      <c r="BH61" s="760" t="s">
        <v>1700</v>
      </c>
      <c r="BI61" s="761" t="s">
        <v>87</v>
      </c>
      <c r="BJ61" s="760" t="s">
        <v>1728</v>
      </c>
      <c r="BK61" s="761" t="s">
        <v>87</v>
      </c>
      <c r="BL61" s="674">
        <v>23.57</v>
      </c>
      <c r="BM61" s="192"/>
      <c r="BN61" s="192"/>
      <c r="BO61" s="760" t="s">
        <v>1729</v>
      </c>
      <c r="BP61" s="761" t="s">
        <v>87</v>
      </c>
      <c r="BQ61" s="760" t="s">
        <v>1730</v>
      </c>
      <c r="BR61" s="761" t="s">
        <v>87</v>
      </c>
      <c r="BS61" s="674">
        <v>21.2</v>
      </c>
      <c r="BT61" s="192"/>
      <c r="BU61" s="192"/>
      <c r="BV61" s="760" t="s">
        <v>1731</v>
      </c>
      <c r="BW61" s="761" t="s">
        <v>87</v>
      </c>
      <c r="BX61" s="760" t="s">
        <v>1732</v>
      </c>
      <c r="BY61" s="761" t="s">
        <v>87</v>
      </c>
      <c r="BZ61" s="674">
        <v>21.88</v>
      </c>
      <c r="CA61" s="192"/>
      <c r="CB61" s="192"/>
      <c r="CC61" s="760" t="s">
        <v>1733</v>
      </c>
      <c r="CD61" s="761" t="s">
        <v>87</v>
      </c>
      <c r="CE61" s="760" t="s">
        <v>1381</v>
      </c>
      <c r="CF61" s="761" t="s">
        <v>88</v>
      </c>
      <c r="CG61" s="282"/>
      <c r="CH61" s="763" t="s">
        <v>510</v>
      </c>
      <c r="CI61" s="298" t="str">
        <f>strCheckDate(O62:CG62)</f>
        <v/>
      </c>
      <c r="CK61" s="317" t="str">
        <f>IF(M61="","",M61 )</f>
        <v/>
      </c>
      <c r="CL61" s="317"/>
      <c r="CM61" s="317"/>
      <c r="CN61" s="317"/>
    </row>
    <row r="62" spans="1:98" ht="14.25" hidden="1" customHeight="1">
      <c r="A62" s="754"/>
      <c r="B62" s="754"/>
      <c r="C62" s="754"/>
      <c r="D62" s="754"/>
      <c r="E62" s="754"/>
      <c r="F62" s="340"/>
      <c r="G62" s="340"/>
      <c r="H62" s="340"/>
      <c r="I62" s="755"/>
      <c r="J62" s="755"/>
      <c r="K62" s="344"/>
      <c r="L62" s="171"/>
      <c r="M62" s="205"/>
      <c r="N62" s="759"/>
      <c r="O62" s="299"/>
      <c r="P62" s="296"/>
      <c r="Q62" s="297" t="str">
        <f>R61 &amp; "-" &amp; T61</f>
        <v>01.01.2019-30.06.2019</v>
      </c>
      <c r="R62" s="760"/>
      <c r="S62" s="761"/>
      <c r="T62" s="762"/>
      <c r="U62" s="761"/>
      <c r="V62" s="299"/>
      <c r="W62" s="296"/>
      <c r="X62" s="297" t="str">
        <f>Y61 &amp; "-" &amp; AA61</f>
        <v>01.07.2019-31.12.2019</v>
      </c>
      <c r="Y62" s="760"/>
      <c r="Z62" s="761"/>
      <c r="AA62" s="762"/>
      <c r="AB62" s="761"/>
      <c r="AC62" s="299"/>
      <c r="AD62" s="296"/>
      <c r="AE62" s="297" t="str">
        <f>AF61 &amp; "-" &amp; AH61</f>
        <v>01.01.2020-30.06.2020</v>
      </c>
      <c r="AF62" s="760"/>
      <c r="AG62" s="761"/>
      <c r="AH62" s="762"/>
      <c r="AI62" s="761"/>
      <c r="AJ62" s="299"/>
      <c r="AK62" s="296"/>
      <c r="AL62" s="297" t="str">
        <f>AM61 &amp; "-" &amp; AO61</f>
        <v>01.07.2020-31.12.2020</v>
      </c>
      <c r="AM62" s="760"/>
      <c r="AN62" s="761"/>
      <c r="AO62" s="762"/>
      <c r="AP62" s="761"/>
      <c r="AQ62" s="299"/>
      <c r="AR62" s="296"/>
      <c r="AS62" s="297" t="str">
        <f>AT61 &amp; "-" &amp; AV61</f>
        <v>01.01.2021-30.06.2021</v>
      </c>
      <c r="AT62" s="760"/>
      <c r="AU62" s="761"/>
      <c r="AV62" s="762"/>
      <c r="AW62" s="761"/>
      <c r="AX62" s="299"/>
      <c r="AY62" s="296"/>
      <c r="AZ62" s="297" t="str">
        <f>BA61 &amp; "-" &amp; BC61</f>
        <v>01.07.2021-31.12.2021</v>
      </c>
      <c r="BA62" s="760"/>
      <c r="BB62" s="761"/>
      <c r="BC62" s="762"/>
      <c r="BD62" s="761"/>
      <c r="BE62" s="299"/>
      <c r="BF62" s="296"/>
      <c r="BG62" s="297" t="str">
        <f>BH61 &amp; "-" &amp; BJ61</f>
        <v>01.01.2022-30.06.2022</v>
      </c>
      <c r="BH62" s="760"/>
      <c r="BI62" s="761"/>
      <c r="BJ62" s="762"/>
      <c r="BK62" s="761"/>
      <c r="BL62" s="299"/>
      <c r="BM62" s="296"/>
      <c r="BN62" s="297" t="str">
        <f>BO61 &amp; "-" &amp; BQ61</f>
        <v>01.07.2022-31.12.2022</v>
      </c>
      <c r="BO62" s="760"/>
      <c r="BP62" s="761"/>
      <c r="BQ62" s="762"/>
      <c r="BR62" s="761"/>
      <c r="BS62" s="299"/>
      <c r="BT62" s="296"/>
      <c r="BU62" s="297" t="str">
        <f>BV61 &amp; "-" &amp; BX61</f>
        <v>01.01.2023-30.06.2023</v>
      </c>
      <c r="BV62" s="760"/>
      <c r="BW62" s="761"/>
      <c r="BX62" s="762"/>
      <c r="BY62" s="761"/>
      <c r="BZ62" s="299"/>
      <c r="CA62" s="296"/>
      <c r="CB62" s="297" t="str">
        <f>CC61 &amp; "-" &amp; CE61</f>
        <v>01.07.2023-31.12.2023</v>
      </c>
      <c r="CC62" s="760"/>
      <c r="CD62" s="761"/>
      <c r="CE62" s="762"/>
      <c r="CF62" s="761"/>
      <c r="CG62" s="282"/>
      <c r="CH62" s="764"/>
      <c r="CL62" s="317"/>
    </row>
    <row r="63" spans="1:98" customFormat="1" ht="15" customHeight="1">
      <c r="A63" s="754"/>
      <c r="B63" s="754"/>
      <c r="C63" s="754"/>
      <c r="D63" s="754"/>
      <c r="E63" s="754"/>
      <c r="F63" s="340"/>
      <c r="G63" s="340"/>
      <c r="H63" s="340"/>
      <c r="I63" s="755"/>
      <c r="J63" s="755"/>
      <c r="K63" s="201"/>
      <c r="L63" s="112"/>
      <c r="M63" s="175" t="s">
        <v>410</v>
      </c>
      <c r="N63" s="197"/>
      <c r="O63" s="157"/>
      <c r="P63" s="157"/>
      <c r="Q63" s="157"/>
      <c r="R63" s="262"/>
      <c r="S63" s="198"/>
      <c r="T63" s="198"/>
      <c r="U63" s="198"/>
      <c r="V63" s="157"/>
      <c r="W63" s="157"/>
      <c r="X63" s="157"/>
      <c r="Y63" s="262"/>
      <c r="Z63" s="198"/>
      <c r="AA63" s="198"/>
      <c r="AB63" s="198"/>
      <c r="AC63" s="157"/>
      <c r="AD63" s="157"/>
      <c r="AE63" s="157"/>
      <c r="AF63" s="262"/>
      <c r="AG63" s="198"/>
      <c r="AH63" s="198"/>
      <c r="AI63" s="198"/>
      <c r="AJ63" s="157"/>
      <c r="AK63" s="157"/>
      <c r="AL63" s="157"/>
      <c r="AM63" s="262"/>
      <c r="AN63" s="198"/>
      <c r="AO63" s="198"/>
      <c r="AP63" s="198"/>
      <c r="AQ63" s="157"/>
      <c r="AR63" s="157"/>
      <c r="AS63" s="157"/>
      <c r="AT63" s="262"/>
      <c r="AU63" s="198"/>
      <c r="AV63" s="198"/>
      <c r="AW63" s="198"/>
      <c r="AX63" s="157"/>
      <c r="AY63" s="157"/>
      <c r="AZ63" s="157"/>
      <c r="BA63" s="262"/>
      <c r="BB63" s="198"/>
      <c r="BC63" s="198"/>
      <c r="BD63" s="198"/>
      <c r="BE63" s="157"/>
      <c r="BF63" s="157"/>
      <c r="BG63" s="157"/>
      <c r="BH63" s="262"/>
      <c r="BI63" s="198"/>
      <c r="BJ63" s="198"/>
      <c r="BK63" s="198"/>
      <c r="BL63" s="157"/>
      <c r="BM63" s="157"/>
      <c r="BN63" s="157"/>
      <c r="BO63" s="262"/>
      <c r="BP63" s="198"/>
      <c r="BQ63" s="198"/>
      <c r="BR63" s="198"/>
      <c r="BS63" s="157"/>
      <c r="BT63" s="157"/>
      <c r="BU63" s="157"/>
      <c r="BV63" s="262"/>
      <c r="BW63" s="198"/>
      <c r="BX63" s="198"/>
      <c r="BY63" s="198"/>
      <c r="BZ63" s="157"/>
      <c r="CA63" s="157"/>
      <c r="CB63" s="157"/>
      <c r="CC63" s="262"/>
      <c r="CD63" s="198"/>
      <c r="CE63" s="198"/>
      <c r="CF63" s="198"/>
      <c r="CG63" s="186"/>
      <c r="CH63" s="765"/>
      <c r="CI63" s="307"/>
      <c r="CJ63" s="307"/>
      <c r="CK63" s="307"/>
      <c r="CL63" s="317"/>
      <c r="CM63" s="307"/>
      <c r="CN63" s="298"/>
      <c r="CO63" s="298"/>
      <c r="CP63" s="298"/>
      <c r="CQ63" s="298"/>
      <c r="CR63" s="298"/>
      <c r="CS63" s="298"/>
      <c r="CT63" s="35"/>
    </row>
    <row r="64" spans="1:98" ht="33.75" customHeight="1">
      <c r="A64" s="754"/>
      <c r="B64" s="754"/>
      <c r="C64" s="754"/>
      <c r="D64" s="754"/>
      <c r="E64" s="754">
        <v>3</v>
      </c>
      <c r="F64" s="668"/>
      <c r="G64" s="668"/>
      <c r="H64" s="668"/>
      <c r="I64" s="755"/>
      <c r="J64" s="755" t="s">
        <v>1708</v>
      </c>
      <c r="K64" s="101"/>
      <c r="L64" s="670" t="str">
        <f>mergeValue(A64) &amp;"."&amp; mergeValue(B64)&amp;"."&amp; mergeValue(C64)&amp;"."&amp; mergeValue(D64)&amp;"."&amp; mergeValue(E64)</f>
        <v>1.3.1.1.3</v>
      </c>
      <c r="M64" s="172" t="s">
        <v>10</v>
      </c>
      <c r="N64" s="286"/>
      <c r="O64" s="756" t="s">
        <v>307</v>
      </c>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7"/>
      <c r="AY64" s="757"/>
      <c r="AZ64" s="757"/>
      <c r="BA64" s="757"/>
      <c r="BB64" s="757"/>
      <c r="BC64" s="757"/>
      <c r="BD64" s="757"/>
      <c r="BE64" s="757"/>
      <c r="BF64" s="757"/>
      <c r="BG64" s="757"/>
      <c r="BH64" s="757"/>
      <c r="BI64" s="757"/>
      <c r="BJ64" s="757"/>
      <c r="BK64" s="757"/>
      <c r="BL64" s="757"/>
      <c r="BM64" s="757"/>
      <c r="BN64" s="757"/>
      <c r="BO64" s="757"/>
      <c r="BP64" s="757"/>
      <c r="BQ64" s="757"/>
      <c r="BR64" s="757"/>
      <c r="BS64" s="757"/>
      <c r="BT64" s="757"/>
      <c r="BU64" s="757"/>
      <c r="BV64" s="757"/>
      <c r="BW64" s="757"/>
      <c r="BX64" s="757"/>
      <c r="BY64" s="757"/>
      <c r="BZ64" s="757"/>
      <c r="CA64" s="757"/>
      <c r="CB64" s="757"/>
      <c r="CC64" s="757"/>
      <c r="CD64" s="757"/>
      <c r="CE64" s="757"/>
      <c r="CF64" s="757"/>
      <c r="CG64" s="758"/>
      <c r="CH64" s="286" t="s">
        <v>509</v>
      </c>
      <c r="CJ64" s="317" t="str">
        <f>strCheckUnique(CK64:CK67)</f>
        <v/>
      </c>
      <c r="CL64" s="317"/>
    </row>
    <row r="65" spans="1:98" ht="66" customHeight="1">
      <c r="A65" s="754"/>
      <c r="B65" s="754"/>
      <c r="C65" s="754"/>
      <c r="D65" s="754"/>
      <c r="E65" s="754"/>
      <c r="F65" s="340">
        <v>1</v>
      </c>
      <c r="G65" s="340"/>
      <c r="H65" s="340"/>
      <c r="I65" s="755"/>
      <c r="J65" s="755"/>
      <c r="K65" s="344"/>
      <c r="L65" s="670" t="str">
        <f>mergeValue(A65) &amp;"."&amp; mergeValue(B65)&amp;"."&amp; mergeValue(C65)&amp;"."&amp; mergeValue(D65)&amp;"."&amp; mergeValue(E65)&amp;"."&amp; mergeValue(F65)</f>
        <v>1.3.1.1.3.1</v>
      </c>
      <c r="M65" s="333"/>
      <c r="N65" s="759"/>
      <c r="O65" s="674">
        <v>10.07</v>
      </c>
      <c r="P65" s="192"/>
      <c r="Q65" s="192"/>
      <c r="R65" s="760" t="s">
        <v>1380</v>
      </c>
      <c r="S65" s="761" t="s">
        <v>87</v>
      </c>
      <c r="T65" s="760" t="s">
        <v>1721</v>
      </c>
      <c r="U65" s="761" t="s">
        <v>87</v>
      </c>
      <c r="V65" s="674">
        <v>17.809999999999999</v>
      </c>
      <c r="W65" s="192"/>
      <c r="X65" s="192"/>
      <c r="Y65" s="760" t="s">
        <v>1722</v>
      </c>
      <c r="Z65" s="761" t="s">
        <v>87</v>
      </c>
      <c r="AA65" s="760" t="s">
        <v>1723</v>
      </c>
      <c r="AB65" s="761" t="s">
        <v>87</v>
      </c>
      <c r="AC65" s="674">
        <v>17.809999999999999</v>
      </c>
      <c r="AD65" s="192"/>
      <c r="AE65" s="192"/>
      <c r="AF65" s="760" t="s">
        <v>1724</v>
      </c>
      <c r="AG65" s="761" t="s">
        <v>87</v>
      </c>
      <c r="AH65" s="760" t="s">
        <v>1725</v>
      </c>
      <c r="AI65" s="761" t="s">
        <v>87</v>
      </c>
      <c r="AJ65" s="674">
        <v>20.87</v>
      </c>
      <c r="AK65" s="192"/>
      <c r="AL65" s="192"/>
      <c r="AM65" s="760" t="s">
        <v>1734</v>
      </c>
      <c r="AN65" s="761" t="s">
        <v>87</v>
      </c>
      <c r="AO65" s="760" t="s">
        <v>1735</v>
      </c>
      <c r="AP65" s="761" t="s">
        <v>87</v>
      </c>
      <c r="AQ65" s="674">
        <v>20.87</v>
      </c>
      <c r="AR65" s="192"/>
      <c r="AS65" s="192"/>
      <c r="AT65" s="760" t="s">
        <v>1726</v>
      </c>
      <c r="AU65" s="761" t="s">
        <v>87</v>
      </c>
      <c r="AV65" s="760" t="s">
        <v>1727</v>
      </c>
      <c r="AW65" s="761" t="s">
        <v>87</v>
      </c>
      <c r="AX65" s="674">
        <v>22.62</v>
      </c>
      <c r="AY65" s="192"/>
      <c r="AZ65" s="192"/>
      <c r="BA65" s="760" t="s">
        <v>1736</v>
      </c>
      <c r="BB65" s="761" t="s">
        <v>87</v>
      </c>
      <c r="BC65" s="760" t="s">
        <v>1737</v>
      </c>
      <c r="BD65" s="761" t="s">
        <v>87</v>
      </c>
      <c r="BE65" s="674">
        <v>22.62</v>
      </c>
      <c r="BF65" s="192"/>
      <c r="BG65" s="192"/>
      <c r="BH65" s="760" t="s">
        <v>1700</v>
      </c>
      <c r="BI65" s="761" t="s">
        <v>87</v>
      </c>
      <c r="BJ65" s="760" t="s">
        <v>1728</v>
      </c>
      <c r="BK65" s="761" t="s">
        <v>87</v>
      </c>
      <c r="BL65" s="674">
        <v>23.57</v>
      </c>
      <c r="BM65" s="192"/>
      <c r="BN65" s="192"/>
      <c r="BO65" s="760" t="s">
        <v>1729</v>
      </c>
      <c r="BP65" s="761" t="s">
        <v>87</v>
      </c>
      <c r="BQ65" s="760" t="s">
        <v>1730</v>
      </c>
      <c r="BR65" s="761" t="s">
        <v>87</v>
      </c>
      <c r="BS65" s="674">
        <v>21.2</v>
      </c>
      <c r="BT65" s="192"/>
      <c r="BU65" s="192"/>
      <c r="BV65" s="760" t="s">
        <v>1731</v>
      </c>
      <c r="BW65" s="761" t="s">
        <v>87</v>
      </c>
      <c r="BX65" s="760" t="s">
        <v>1732</v>
      </c>
      <c r="BY65" s="761" t="s">
        <v>87</v>
      </c>
      <c r="BZ65" s="674">
        <v>21.88</v>
      </c>
      <c r="CA65" s="192"/>
      <c r="CB65" s="192"/>
      <c r="CC65" s="760" t="s">
        <v>1733</v>
      </c>
      <c r="CD65" s="761" t="s">
        <v>87</v>
      </c>
      <c r="CE65" s="760" t="s">
        <v>1381</v>
      </c>
      <c r="CF65" s="761" t="s">
        <v>88</v>
      </c>
      <c r="CG65" s="282"/>
      <c r="CH65" s="763" t="s">
        <v>510</v>
      </c>
      <c r="CI65" s="298" t="str">
        <f>strCheckDate(O66:CG66)</f>
        <v/>
      </c>
      <c r="CK65" s="317" t="str">
        <f>IF(M65="","",M65 )</f>
        <v/>
      </c>
      <c r="CL65" s="317"/>
      <c r="CM65" s="317"/>
      <c r="CN65" s="317"/>
    </row>
    <row r="66" spans="1:98" ht="14.25" hidden="1" customHeight="1">
      <c r="A66" s="754"/>
      <c r="B66" s="754"/>
      <c r="C66" s="754"/>
      <c r="D66" s="754"/>
      <c r="E66" s="754"/>
      <c r="F66" s="340"/>
      <c r="G66" s="340"/>
      <c r="H66" s="340"/>
      <c r="I66" s="755"/>
      <c r="J66" s="755"/>
      <c r="K66" s="344"/>
      <c r="L66" s="171"/>
      <c r="M66" s="205"/>
      <c r="N66" s="759"/>
      <c r="O66" s="299"/>
      <c r="P66" s="296"/>
      <c r="Q66" s="297" t="str">
        <f>R65 &amp; "-" &amp; T65</f>
        <v>01.01.2019-30.06.2019</v>
      </c>
      <c r="R66" s="760"/>
      <c r="S66" s="761"/>
      <c r="T66" s="762"/>
      <c r="U66" s="761"/>
      <c r="V66" s="299"/>
      <c r="W66" s="296"/>
      <c r="X66" s="297" t="str">
        <f>Y65 &amp; "-" &amp; AA65</f>
        <v>01.07.2019-31.12.2019</v>
      </c>
      <c r="Y66" s="760"/>
      <c r="Z66" s="761"/>
      <c r="AA66" s="762"/>
      <c r="AB66" s="761"/>
      <c r="AC66" s="299"/>
      <c r="AD66" s="296"/>
      <c r="AE66" s="297" t="str">
        <f>AF65 &amp; "-" &amp; AH65</f>
        <v>01.01.2020-30.06.2020</v>
      </c>
      <c r="AF66" s="760"/>
      <c r="AG66" s="761"/>
      <c r="AH66" s="762"/>
      <c r="AI66" s="761"/>
      <c r="AJ66" s="299"/>
      <c r="AK66" s="296"/>
      <c r="AL66" s="297" t="str">
        <f>AM65 &amp; "-" &amp; AO65</f>
        <v>01.07.2020-31.12.2020</v>
      </c>
      <c r="AM66" s="760"/>
      <c r="AN66" s="761"/>
      <c r="AO66" s="762"/>
      <c r="AP66" s="761"/>
      <c r="AQ66" s="299"/>
      <c r="AR66" s="296"/>
      <c r="AS66" s="297" t="str">
        <f>AT65 &amp; "-" &amp; AV65</f>
        <v>01.01.2021-30.06.2021</v>
      </c>
      <c r="AT66" s="760"/>
      <c r="AU66" s="761"/>
      <c r="AV66" s="762"/>
      <c r="AW66" s="761"/>
      <c r="AX66" s="299"/>
      <c r="AY66" s="296"/>
      <c r="AZ66" s="297" t="str">
        <f>BA65 &amp; "-" &amp; BC65</f>
        <v>01.07.2021-31.12.2021</v>
      </c>
      <c r="BA66" s="760"/>
      <c r="BB66" s="761"/>
      <c r="BC66" s="762"/>
      <c r="BD66" s="761"/>
      <c r="BE66" s="299"/>
      <c r="BF66" s="296"/>
      <c r="BG66" s="297" t="str">
        <f>BH65 &amp; "-" &amp; BJ65</f>
        <v>01.01.2022-30.06.2022</v>
      </c>
      <c r="BH66" s="760"/>
      <c r="BI66" s="761"/>
      <c r="BJ66" s="762"/>
      <c r="BK66" s="761"/>
      <c r="BL66" s="299"/>
      <c r="BM66" s="296"/>
      <c r="BN66" s="297" t="str">
        <f>BO65 &amp; "-" &amp; BQ65</f>
        <v>01.07.2022-31.12.2022</v>
      </c>
      <c r="BO66" s="760"/>
      <c r="BP66" s="761"/>
      <c r="BQ66" s="762"/>
      <c r="BR66" s="761"/>
      <c r="BS66" s="299"/>
      <c r="BT66" s="296"/>
      <c r="BU66" s="297" t="str">
        <f>BV65 &amp; "-" &amp; BX65</f>
        <v>01.01.2023-30.06.2023</v>
      </c>
      <c r="BV66" s="760"/>
      <c r="BW66" s="761"/>
      <c r="BX66" s="762"/>
      <c r="BY66" s="761"/>
      <c r="BZ66" s="299"/>
      <c r="CA66" s="296"/>
      <c r="CB66" s="297" t="str">
        <f>CC65 &amp; "-" &amp; CE65</f>
        <v>01.07.2023-31.12.2023</v>
      </c>
      <c r="CC66" s="760"/>
      <c r="CD66" s="761"/>
      <c r="CE66" s="762"/>
      <c r="CF66" s="761"/>
      <c r="CG66" s="282"/>
      <c r="CH66" s="764"/>
      <c r="CL66" s="317"/>
    </row>
    <row r="67" spans="1:98" customFormat="1" ht="15" customHeight="1">
      <c r="A67" s="754"/>
      <c r="B67" s="754"/>
      <c r="C67" s="754"/>
      <c r="D67" s="754"/>
      <c r="E67" s="754"/>
      <c r="F67" s="340"/>
      <c r="G67" s="340"/>
      <c r="H67" s="340"/>
      <c r="I67" s="755"/>
      <c r="J67" s="755"/>
      <c r="K67" s="201"/>
      <c r="L67" s="112"/>
      <c r="M67" s="175" t="s">
        <v>410</v>
      </c>
      <c r="N67" s="197"/>
      <c r="O67" s="157"/>
      <c r="P67" s="157"/>
      <c r="Q67" s="157"/>
      <c r="R67" s="262"/>
      <c r="S67" s="198"/>
      <c r="T67" s="198"/>
      <c r="U67" s="198"/>
      <c r="V67" s="157"/>
      <c r="W67" s="157"/>
      <c r="X67" s="157"/>
      <c r="Y67" s="262"/>
      <c r="Z67" s="198"/>
      <c r="AA67" s="198"/>
      <c r="AB67" s="198"/>
      <c r="AC67" s="157"/>
      <c r="AD67" s="157"/>
      <c r="AE67" s="157"/>
      <c r="AF67" s="262"/>
      <c r="AG67" s="198"/>
      <c r="AH67" s="198"/>
      <c r="AI67" s="198"/>
      <c r="AJ67" s="157"/>
      <c r="AK67" s="157"/>
      <c r="AL67" s="157"/>
      <c r="AM67" s="262"/>
      <c r="AN67" s="198"/>
      <c r="AO67" s="198"/>
      <c r="AP67" s="198"/>
      <c r="AQ67" s="157"/>
      <c r="AR67" s="157"/>
      <c r="AS67" s="157"/>
      <c r="AT67" s="262"/>
      <c r="AU67" s="198"/>
      <c r="AV67" s="198"/>
      <c r="AW67" s="198"/>
      <c r="AX67" s="157"/>
      <c r="AY67" s="157"/>
      <c r="AZ67" s="157"/>
      <c r="BA67" s="262"/>
      <c r="BB67" s="198"/>
      <c r="BC67" s="198"/>
      <c r="BD67" s="198"/>
      <c r="BE67" s="157"/>
      <c r="BF67" s="157"/>
      <c r="BG67" s="157"/>
      <c r="BH67" s="262"/>
      <c r="BI67" s="198"/>
      <c r="BJ67" s="198"/>
      <c r="BK67" s="198"/>
      <c r="BL67" s="157"/>
      <c r="BM67" s="157"/>
      <c r="BN67" s="157"/>
      <c r="BO67" s="262"/>
      <c r="BP67" s="198"/>
      <c r="BQ67" s="198"/>
      <c r="BR67" s="198"/>
      <c r="BS67" s="157"/>
      <c r="BT67" s="157"/>
      <c r="BU67" s="157"/>
      <c r="BV67" s="262"/>
      <c r="BW67" s="198"/>
      <c r="BX67" s="198"/>
      <c r="BY67" s="198"/>
      <c r="BZ67" s="157"/>
      <c r="CA67" s="157"/>
      <c r="CB67" s="157"/>
      <c r="CC67" s="262"/>
      <c r="CD67" s="198"/>
      <c r="CE67" s="198"/>
      <c r="CF67" s="198"/>
      <c r="CG67" s="186"/>
      <c r="CH67" s="765"/>
      <c r="CI67" s="307"/>
      <c r="CJ67" s="307"/>
      <c r="CK67" s="307"/>
      <c r="CL67" s="317"/>
      <c r="CM67" s="307"/>
      <c r="CN67" s="298"/>
      <c r="CO67" s="298"/>
      <c r="CP67" s="298"/>
      <c r="CQ67" s="298"/>
      <c r="CR67" s="298"/>
      <c r="CS67" s="298"/>
      <c r="CT67" s="35"/>
    </row>
    <row r="68" spans="1:98" customFormat="1" ht="15" customHeight="1">
      <c r="A68" s="754"/>
      <c r="B68" s="754"/>
      <c r="C68" s="754"/>
      <c r="D68" s="754"/>
      <c r="E68" s="340"/>
      <c r="F68" s="652"/>
      <c r="G68" s="652"/>
      <c r="H68" s="652"/>
      <c r="I68" s="755"/>
      <c r="J68" s="85"/>
      <c r="K68" s="201"/>
      <c r="L68" s="112"/>
      <c r="M68" s="164" t="s">
        <v>13</v>
      </c>
      <c r="N68" s="197"/>
      <c r="O68" s="157"/>
      <c r="P68" s="157"/>
      <c r="Q68" s="157"/>
      <c r="R68" s="262"/>
      <c r="S68" s="198"/>
      <c r="T68" s="198"/>
      <c r="U68" s="197"/>
      <c r="V68" s="157"/>
      <c r="W68" s="157"/>
      <c r="X68" s="157"/>
      <c r="Y68" s="262"/>
      <c r="Z68" s="198"/>
      <c r="AA68" s="198"/>
      <c r="AB68" s="197"/>
      <c r="AC68" s="157"/>
      <c r="AD68" s="157"/>
      <c r="AE68" s="157"/>
      <c r="AF68" s="262"/>
      <c r="AG68" s="198"/>
      <c r="AH68" s="198"/>
      <c r="AI68" s="197"/>
      <c r="AJ68" s="157"/>
      <c r="AK68" s="157"/>
      <c r="AL68" s="157"/>
      <c r="AM68" s="262"/>
      <c r="AN68" s="198"/>
      <c r="AO68" s="198"/>
      <c r="AP68" s="197"/>
      <c r="AQ68" s="157"/>
      <c r="AR68" s="157"/>
      <c r="AS68" s="157"/>
      <c r="AT68" s="262"/>
      <c r="AU68" s="198"/>
      <c r="AV68" s="198"/>
      <c r="AW68" s="197"/>
      <c r="AX68" s="157"/>
      <c r="AY68" s="157"/>
      <c r="AZ68" s="157"/>
      <c r="BA68" s="262"/>
      <c r="BB68" s="198"/>
      <c r="BC68" s="198"/>
      <c r="BD68" s="197"/>
      <c r="BE68" s="157"/>
      <c r="BF68" s="157"/>
      <c r="BG68" s="157"/>
      <c r="BH68" s="262"/>
      <c r="BI68" s="198"/>
      <c r="BJ68" s="198"/>
      <c r="BK68" s="197"/>
      <c r="BL68" s="157"/>
      <c r="BM68" s="157"/>
      <c r="BN68" s="157"/>
      <c r="BO68" s="262"/>
      <c r="BP68" s="198"/>
      <c r="BQ68" s="198"/>
      <c r="BR68" s="197"/>
      <c r="BS68" s="157"/>
      <c r="BT68" s="157"/>
      <c r="BU68" s="157"/>
      <c r="BV68" s="262"/>
      <c r="BW68" s="198"/>
      <c r="BX68" s="198"/>
      <c r="BY68" s="197"/>
      <c r="BZ68" s="157"/>
      <c r="CA68" s="157"/>
      <c r="CB68" s="157"/>
      <c r="CC68" s="262"/>
      <c r="CD68" s="198"/>
      <c r="CE68" s="198"/>
      <c r="CF68" s="197"/>
      <c r="CG68" s="198"/>
      <c r="CH68" s="186"/>
      <c r="CI68" s="307"/>
      <c r="CJ68" s="307"/>
      <c r="CK68" s="307"/>
      <c r="CL68" s="307"/>
      <c r="CM68" s="307"/>
      <c r="CN68" s="307"/>
      <c r="CO68" s="307"/>
      <c r="CP68" s="307"/>
      <c r="CQ68" s="307"/>
      <c r="CR68" s="307"/>
      <c r="CS68" s="307"/>
    </row>
    <row r="69" spans="1:98" customFormat="1" ht="15" customHeight="1">
      <c r="A69" s="754"/>
      <c r="B69" s="754"/>
      <c r="C69" s="754"/>
      <c r="D69" s="340"/>
      <c r="E69" s="345" t="s">
        <v>256</v>
      </c>
      <c r="F69" s="652"/>
      <c r="G69" s="652"/>
      <c r="H69" s="652"/>
      <c r="I69" s="201"/>
      <c r="J69" s="85"/>
      <c r="K69" s="180"/>
      <c r="L69" s="112"/>
      <c r="M69" s="163" t="s">
        <v>411</v>
      </c>
      <c r="N69" s="197"/>
      <c r="O69" s="157"/>
      <c r="P69" s="157"/>
      <c r="Q69" s="157"/>
      <c r="R69" s="262"/>
      <c r="S69" s="198"/>
      <c r="T69" s="198"/>
      <c r="U69" s="197"/>
      <c r="V69" s="157"/>
      <c r="W69" s="157"/>
      <c r="X69" s="157"/>
      <c r="Y69" s="262"/>
      <c r="Z69" s="198"/>
      <c r="AA69" s="198"/>
      <c r="AB69" s="197"/>
      <c r="AC69" s="157"/>
      <c r="AD69" s="157"/>
      <c r="AE69" s="157"/>
      <c r="AF69" s="262"/>
      <c r="AG69" s="198"/>
      <c r="AH69" s="198"/>
      <c r="AI69" s="197"/>
      <c r="AJ69" s="157"/>
      <c r="AK69" s="157"/>
      <c r="AL69" s="157"/>
      <c r="AM69" s="262"/>
      <c r="AN69" s="198"/>
      <c r="AO69" s="198"/>
      <c r="AP69" s="197"/>
      <c r="AQ69" s="157"/>
      <c r="AR69" s="157"/>
      <c r="AS69" s="157"/>
      <c r="AT69" s="262"/>
      <c r="AU69" s="198"/>
      <c r="AV69" s="198"/>
      <c r="AW69" s="197"/>
      <c r="AX69" s="157"/>
      <c r="AY69" s="157"/>
      <c r="AZ69" s="157"/>
      <c r="BA69" s="262"/>
      <c r="BB69" s="198"/>
      <c r="BC69" s="198"/>
      <c r="BD69" s="197"/>
      <c r="BE69" s="157"/>
      <c r="BF69" s="157"/>
      <c r="BG69" s="157"/>
      <c r="BH69" s="262"/>
      <c r="BI69" s="198"/>
      <c r="BJ69" s="198"/>
      <c r="BK69" s="197"/>
      <c r="BL69" s="157"/>
      <c r="BM69" s="157"/>
      <c r="BN69" s="157"/>
      <c r="BO69" s="262"/>
      <c r="BP69" s="198"/>
      <c r="BQ69" s="198"/>
      <c r="BR69" s="197"/>
      <c r="BS69" s="157"/>
      <c r="BT69" s="157"/>
      <c r="BU69" s="157"/>
      <c r="BV69" s="262"/>
      <c r="BW69" s="198"/>
      <c r="BX69" s="198"/>
      <c r="BY69" s="197"/>
      <c r="BZ69" s="157"/>
      <c r="CA69" s="157"/>
      <c r="CB69" s="157"/>
      <c r="CC69" s="262"/>
      <c r="CD69" s="198"/>
      <c r="CE69" s="198"/>
      <c r="CF69" s="197"/>
      <c r="CG69" s="198"/>
      <c r="CH69" s="186"/>
      <c r="CI69" s="307"/>
      <c r="CJ69" s="307"/>
      <c r="CK69" s="307"/>
      <c r="CL69" s="307"/>
      <c r="CM69" s="307"/>
      <c r="CN69" s="307"/>
      <c r="CO69" s="307"/>
      <c r="CP69" s="307"/>
      <c r="CQ69" s="307"/>
      <c r="CR69" s="307"/>
      <c r="CS69" s="307"/>
    </row>
    <row r="70" spans="1:98" ht="22.5">
      <c r="A70" s="754"/>
      <c r="B70" s="754">
        <v>4</v>
      </c>
      <c r="C70" s="340"/>
      <c r="D70" s="340"/>
      <c r="E70" s="652"/>
      <c r="F70" s="652"/>
      <c r="G70" s="652"/>
      <c r="H70" s="652"/>
      <c r="I70" s="644"/>
      <c r="J70" s="181"/>
      <c r="K70" s="35"/>
      <c r="L70" s="656" t="str">
        <f>mergeValue(A70) &amp;"."&amp; mergeValue(B70)</f>
        <v>1.4</v>
      </c>
      <c r="M70" s="159" t="s">
        <v>18</v>
      </c>
      <c r="N70" s="285"/>
      <c r="O70" s="773" t="str">
        <f>IF('Перечень тарифов'!N27="","","" &amp; 'Перечень тарифов'!N27 &amp; "")</f>
        <v>Курский муниципальный район, Клюквинский сельсовет (38620428);</v>
      </c>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4"/>
      <c r="AY70" s="774"/>
      <c r="AZ70" s="774"/>
      <c r="BA70" s="774"/>
      <c r="BB70" s="774"/>
      <c r="BC70" s="774"/>
      <c r="BD70" s="774"/>
      <c r="BE70" s="774"/>
      <c r="BF70" s="774"/>
      <c r="BG70" s="774"/>
      <c r="BH70" s="774"/>
      <c r="BI70" s="774"/>
      <c r="BJ70" s="774"/>
      <c r="BK70" s="774"/>
      <c r="BL70" s="774"/>
      <c r="BM70" s="774"/>
      <c r="BN70" s="774"/>
      <c r="BO70" s="774"/>
      <c r="BP70" s="774"/>
      <c r="BQ70" s="774"/>
      <c r="BR70" s="774"/>
      <c r="BS70" s="774"/>
      <c r="BT70" s="774"/>
      <c r="BU70" s="774"/>
      <c r="BV70" s="774"/>
      <c r="BW70" s="774"/>
      <c r="BX70" s="774"/>
      <c r="BY70" s="774"/>
      <c r="BZ70" s="774"/>
      <c r="CA70" s="774"/>
      <c r="CB70" s="774"/>
      <c r="CC70" s="774"/>
      <c r="CD70" s="774"/>
      <c r="CE70" s="774"/>
      <c r="CF70" s="774"/>
      <c r="CG70" s="775"/>
      <c r="CH70" s="286" t="s">
        <v>508</v>
      </c>
    </row>
    <row r="71" spans="1:98" hidden="1">
      <c r="A71" s="754"/>
      <c r="B71" s="754"/>
      <c r="C71" s="754">
        <v>1</v>
      </c>
      <c r="D71" s="340"/>
      <c r="E71" s="652"/>
      <c r="F71" s="652"/>
      <c r="G71" s="652"/>
      <c r="H71" s="652"/>
      <c r="I71" s="344"/>
      <c r="J71" s="181"/>
      <c r="K71" s="101"/>
      <c r="L71" s="656" t="str">
        <f>mergeValue(A71) &amp;"."&amp; mergeValue(B71)&amp;"."&amp; mergeValue(C71)</f>
        <v>1.4.1</v>
      </c>
      <c r="M71" s="160"/>
      <c r="N71" s="285"/>
      <c r="O71" s="773"/>
      <c r="P71" s="774"/>
      <c r="Q71" s="774"/>
      <c r="R71" s="774"/>
      <c r="S71" s="774"/>
      <c r="T71" s="774"/>
      <c r="U71" s="774"/>
      <c r="V71" s="774"/>
      <c r="W71" s="774"/>
      <c r="X71" s="774"/>
      <c r="Y71" s="774"/>
      <c r="Z71" s="774"/>
      <c r="AA71" s="774"/>
      <c r="AB71" s="774"/>
      <c r="AC71" s="774"/>
      <c r="AD71" s="774"/>
      <c r="AE71" s="774"/>
      <c r="AF71" s="774"/>
      <c r="AG71" s="774"/>
      <c r="AH71" s="774"/>
      <c r="AI71" s="774"/>
      <c r="AJ71" s="774"/>
      <c r="AK71" s="774"/>
      <c r="AL71" s="774"/>
      <c r="AM71" s="774"/>
      <c r="AN71" s="774"/>
      <c r="AO71" s="774"/>
      <c r="AP71" s="774"/>
      <c r="AQ71" s="774"/>
      <c r="AR71" s="774"/>
      <c r="AS71" s="774"/>
      <c r="AT71" s="774"/>
      <c r="AU71" s="774"/>
      <c r="AV71" s="774"/>
      <c r="AW71" s="774"/>
      <c r="AX71" s="774"/>
      <c r="AY71" s="774"/>
      <c r="AZ71" s="774"/>
      <c r="BA71" s="774"/>
      <c r="BB71" s="774"/>
      <c r="BC71" s="774"/>
      <c r="BD71" s="774"/>
      <c r="BE71" s="774"/>
      <c r="BF71" s="774"/>
      <c r="BG71" s="774"/>
      <c r="BH71" s="774"/>
      <c r="BI71" s="774"/>
      <c r="BJ71" s="774"/>
      <c r="BK71" s="774"/>
      <c r="BL71" s="774"/>
      <c r="BM71" s="774"/>
      <c r="BN71" s="774"/>
      <c r="BO71" s="774"/>
      <c r="BP71" s="774"/>
      <c r="BQ71" s="774"/>
      <c r="BR71" s="774"/>
      <c r="BS71" s="774"/>
      <c r="BT71" s="774"/>
      <c r="BU71" s="774"/>
      <c r="BV71" s="774"/>
      <c r="BW71" s="774"/>
      <c r="BX71" s="774"/>
      <c r="BY71" s="774"/>
      <c r="BZ71" s="774"/>
      <c r="CA71" s="774"/>
      <c r="CB71" s="774"/>
      <c r="CC71" s="774"/>
      <c r="CD71" s="774"/>
      <c r="CE71" s="774"/>
      <c r="CF71" s="774"/>
      <c r="CG71" s="775"/>
      <c r="CH71" s="286"/>
      <c r="CL71" s="317"/>
    </row>
    <row r="72" spans="1:98" ht="33.75">
      <c r="A72" s="754"/>
      <c r="B72" s="754"/>
      <c r="C72" s="754"/>
      <c r="D72" s="754">
        <v>1</v>
      </c>
      <c r="E72" s="652"/>
      <c r="F72" s="652"/>
      <c r="G72" s="652"/>
      <c r="H72" s="652"/>
      <c r="I72" s="755"/>
      <c r="J72" s="181"/>
      <c r="K72" s="101"/>
      <c r="L72" s="656" t="str">
        <f>mergeValue(A72) &amp;"."&amp; mergeValue(B72)&amp;"."&amp; mergeValue(C72)&amp;"."&amp; mergeValue(D72)</f>
        <v>1.4.1.1</v>
      </c>
      <c r="M72" s="161" t="s">
        <v>409</v>
      </c>
      <c r="N72" s="285"/>
      <c r="O72" s="770"/>
      <c r="P72" s="771"/>
      <c r="Q72" s="771"/>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771"/>
      <c r="BA72" s="771"/>
      <c r="BB72" s="771"/>
      <c r="BC72" s="771"/>
      <c r="BD72" s="771"/>
      <c r="BE72" s="771"/>
      <c r="BF72" s="771"/>
      <c r="BG72" s="771"/>
      <c r="BH72" s="771"/>
      <c r="BI72" s="771"/>
      <c r="BJ72" s="771"/>
      <c r="BK72" s="771"/>
      <c r="BL72" s="771"/>
      <c r="BM72" s="771"/>
      <c r="BN72" s="771"/>
      <c r="BO72" s="771"/>
      <c r="BP72" s="771"/>
      <c r="BQ72" s="771"/>
      <c r="BR72" s="771"/>
      <c r="BS72" s="771"/>
      <c r="BT72" s="771"/>
      <c r="BU72" s="771"/>
      <c r="BV72" s="771"/>
      <c r="BW72" s="771"/>
      <c r="BX72" s="771"/>
      <c r="BY72" s="771"/>
      <c r="BZ72" s="771"/>
      <c r="CA72" s="771"/>
      <c r="CB72" s="771"/>
      <c r="CC72" s="771"/>
      <c r="CD72" s="771"/>
      <c r="CE72" s="771"/>
      <c r="CF72" s="771"/>
      <c r="CG72" s="772"/>
      <c r="CH72" s="286" t="s">
        <v>629</v>
      </c>
      <c r="CL72" s="317"/>
    </row>
    <row r="73" spans="1:98" ht="33.75" customHeight="1">
      <c r="A73" s="754"/>
      <c r="B73" s="754"/>
      <c r="C73" s="754"/>
      <c r="D73" s="754"/>
      <c r="E73" s="754">
        <v>1</v>
      </c>
      <c r="F73" s="652"/>
      <c r="G73" s="652"/>
      <c r="H73" s="652"/>
      <c r="I73" s="755"/>
      <c r="J73" s="755"/>
      <c r="K73" s="101"/>
      <c r="L73" s="656" t="str">
        <f>mergeValue(A73) &amp;"."&amp; mergeValue(B73)&amp;"."&amp; mergeValue(C73)&amp;"."&amp; mergeValue(D73)&amp;"."&amp; mergeValue(E73)</f>
        <v>1.4.1.1.1</v>
      </c>
      <c r="M73" s="172" t="s">
        <v>10</v>
      </c>
      <c r="N73" s="286"/>
      <c r="O73" s="756" t="s">
        <v>697</v>
      </c>
      <c r="P73" s="757"/>
      <c r="Q73" s="757"/>
      <c r="R73" s="757"/>
      <c r="S73" s="757"/>
      <c r="T73" s="757"/>
      <c r="U73" s="757"/>
      <c r="V73" s="757"/>
      <c r="W73" s="757"/>
      <c r="X73" s="757"/>
      <c r="Y73" s="757"/>
      <c r="Z73" s="757"/>
      <c r="AA73" s="757"/>
      <c r="AB73" s="757"/>
      <c r="AC73" s="757"/>
      <c r="AD73" s="757"/>
      <c r="AE73" s="757"/>
      <c r="AF73" s="757"/>
      <c r="AG73" s="757"/>
      <c r="AH73" s="757"/>
      <c r="AI73" s="757"/>
      <c r="AJ73" s="757"/>
      <c r="AK73" s="757"/>
      <c r="AL73" s="757"/>
      <c r="AM73" s="757"/>
      <c r="AN73" s="757"/>
      <c r="AO73" s="757"/>
      <c r="AP73" s="757"/>
      <c r="AQ73" s="757"/>
      <c r="AR73" s="757"/>
      <c r="AS73" s="757"/>
      <c r="AT73" s="757"/>
      <c r="AU73" s="757"/>
      <c r="AV73" s="757"/>
      <c r="AW73" s="757"/>
      <c r="AX73" s="757"/>
      <c r="AY73" s="757"/>
      <c r="AZ73" s="757"/>
      <c r="BA73" s="757"/>
      <c r="BB73" s="757"/>
      <c r="BC73" s="757"/>
      <c r="BD73" s="757"/>
      <c r="BE73" s="757"/>
      <c r="BF73" s="757"/>
      <c r="BG73" s="757"/>
      <c r="BH73" s="757"/>
      <c r="BI73" s="757"/>
      <c r="BJ73" s="757"/>
      <c r="BK73" s="757"/>
      <c r="BL73" s="757"/>
      <c r="BM73" s="757"/>
      <c r="BN73" s="757"/>
      <c r="BO73" s="757"/>
      <c r="BP73" s="757"/>
      <c r="BQ73" s="757"/>
      <c r="BR73" s="757"/>
      <c r="BS73" s="757"/>
      <c r="BT73" s="757"/>
      <c r="BU73" s="757"/>
      <c r="BV73" s="757"/>
      <c r="BW73" s="757"/>
      <c r="BX73" s="757"/>
      <c r="BY73" s="757"/>
      <c r="BZ73" s="757"/>
      <c r="CA73" s="757"/>
      <c r="CB73" s="757"/>
      <c r="CC73" s="757"/>
      <c r="CD73" s="757"/>
      <c r="CE73" s="757"/>
      <c r="CF73" s="757"/>
      <c r="CG73" s="758"/>
      <c r="CH73" s="286" t="s">
        <v>509</v>
      </c>
      <c r="CJ73" s="317" t="str">
        <f>strCheckUnique(CK73:CK76)</f>
        <v/>
      </c>
      <c r="CL73" s="317"/>
    </row>
    <row r="74" spans="1:98" ht="66" customHeight="1">
      <c r="A74" s="754"/>
      <c r="B74" s="754"/>
      <c r="C74" s="754"/>
      <c r="D74" s="754"/>
      <c r="E74" s="754"/>
      <c r="F74" s="340">
        <v>1</v>
      </c>
      <c r="G74" s="340"/>
      <c r="H74" s="340"/>
      <c r="I74" s="755"/>
      <c r="J74" s="755"/>
      <c r="K74" s="344"/>
      <c r="L74" s="656" t="str">
        <f>mergeValue(A74) &amp;"."&amp; mergeValue(B74)&amp;"."&amp; mergeValue(C74)&amp;"."&amp; mergeValue(D74)&amp;"."&amp; mergeValue(E74)&amp;"."&amp; mergeValue(F74)</f>
        <v>1.4.1.1.1.1</v>
      </c>
      <c r="M74" s="333"/>
      <c r="N74" s="759"/>
      <c r="O74" s="674">
        <v>28.54</v>
      </c>
      <c r="P74" s="192"/>
      <c r="Q74" s="192"/>
      <c r="R74" s="760" t="s">
        <v>1380</v>
      </c>
      <c r="S74" s="761" t="s">
        <v>87</v>
      </c>
      <c r="T74" s="760" t="s">
        <v>1721</v>
      </c>
      <c r="U74" s="761" t="s">
        <v>87</v>
      </c>
      <c r="V74" s="674">
        <v>29.68</v>
      </c>
      <c r="W74" s="192"/>
      <c r="X74" s="192"/>
      <c r="Y74" s="760" t="s">
        <v>1722</v>
      </c>
      <c r="Z74" s="761" t="s">
        <v>87</v>
      </c>
      <c r="AA74" s="760" t="s">
        <v>1723</v>
      </c>
      <c r="AB74" s="761" t="s">
        <v>87</v>
      </c>
      <c r="AC74" s="674">
        <v>29.68</v>
      </c>
      <c r="AD74" s="192"/>
      <c r="AE74" s="192"/>
      <c r="AF74" s="760" t="s">
        <v>1724</v>
      </c>
      <c r="AG74" s="761" t="s">
        <v>87</v>
      </c>
      <c r="AH74" s="760" t="s">
        <v>1725</v>
      </c>
      <c r="AI74" s="761" t="s">
        <v>87</v>
      </c>
      <c r="AJ74" s="674">
        <v>31.34</v>
      </c>
      <c r="AK74" s="192"/>
      <c r="AL74" s="192"/>
      <c r="AM74" s="760" t="s">
        <v>1734</v>
      </c>
      <c r="AN74" s="761" t="s">
        <v>87</v>
      </c>
      <c r="AO74" s="760" t="s">
        <v>1735</v>
      </c>
      <c r="AP74" s="761" t="s">
        <v>87</v>
      </c>
      <c r="AQ74" s="674">
        <v>31.34</v>
      </c>
      <c r="AR74" s="192"/>
      <c r="AS74" s="192"/>
      <c r="AT74" s="760" t="s">
        <v>1726</v>
      </c>
      <c r="AU74" s="761" t="s">
        <v>87</v>
      </c>
      <c r="AV74" s="760" t="s">
        <v>1727</v>
      </c>
      <c r="AW74" s="761" t="s">
        <v>87</v>
      </c>
      <c r="AX74" s="674">
        <v>33.21</v>
      </c>
      <c r="AY74" s="192"/>
      <c r="AZ74" s="192"/>
      <c r="BA74" s="760" t="s">
        <v>1736</v>
      </c>
      <c r="BB74" s="761" t="s">
        <v>87</v>
      </c>
      <c r="BC74" s="760" t="s">
        <v>1737</v>
      </c>
      <c r="BD74" s="761" t="s">
        <v>87</v>
      </c>
      <c r="BE74" s="674">
        <v>33.21</v>
      </c>
      <c r="BF74" s="192"/>
      <c r="BG74" s="192"/>
      <c r="BH74" s="760" t="s">
        <v>1700</v>
      </c>
      <c r="BI74" s="761" t="s">
        <v>87</v>
      </c>
      <c r="BJ74" s="760" t="s">
        <v>1728</v>
      </c>
      <c r="BK74" s="761" t="s">
        <v>87</v>
      </c>
      <c r="BL74" s="674">
        <v>35.200000000000003</v>
      </c>
      <c r="BM74" s="192"/>
      <c r="BN74" s="192"/>
      <c r="BO74" s="760" t="s">
        <v>1729</v>
      </c>
      <c r="BP74" s="761" t="s">
        <v>87</v>
      </c>
      <c r="BQ74" s="760" t="s">
        <v>1730</v>
      </c>
      <c r="BR74" s="761" t="s">
        <v>87</v>
      </c>
      <c r="BS74" s="674">
        <v>33.39</v>
      </c>
      <c r="BT74" s="192"/>
      <c r="BU74" s="192"/>
      <c r="BV74" s="760" t="s">
        <v>1731</v>
      </c>
      <c r="BW74" s="761" t="s">
        <v>87</v>
      </c>
      <c r="BX74" s="760" t="s">
        <v>1732</v>
      </c>
      <c r="BY74" s="761" t="s">
        <v>87</v>
      </c>
      <c r="BZ74" s="674">
        <v>34.72</v>
      </c>
      <c r="CA74" s="192"/>
      <c r="CB74" s="192"/>
      <c r="CC74" s="760" t="s">
        <v>1733</v>
      </c>
      <c r="CD74" s="761" t="s">
        <v>87</v>
      </c>
      <c r="CE74" s="760" t="s">
        <v>1381</v>
      </c>
      <c r="CF74" s="761" t="s">
        <v>88</v>
      </c>
      <c r="CG74" s="282"/>
      <c r="CH74" s="763" t="s">
        <v>510</v>
      </c>
      <c r="CI74" s="298" t="str">
        <f>strCheckDate(O75:CG75)</f>
        <v/>
      </c>
      <c r="CK74" s="317" t="str">
        <f>IF(M74="","",M74 )</f>
        <v/>
      </c>
      <c r="CL74" s="317"/>
      <c r="CM74" s="317"/>
      <c r="CN74" s="317"/>
    </row>
    <row r="75" spans="1:98" ht="14.25" hidden="1" customHeight="1">
      <c r="A75" s="754"/>
      <c r="B75" s="754"/>
      <c r="C75" s="754"/>
      <c r="D75" s="754"/>
      <c r="E75" s="754"/>
      <c r="F75" s="340"/>
      <c r="G75" s="340"/>
      <c r="H75" s="340"/>
      <c r="I75" s="755"/>
      <c r="J75" s="755"/>
      <c r="K75" s="344"/>
      <c r="L75" s="171"/>
      <c r="M75" s="205"/>
      <c r="N75" s="759"/>
      <c r="O75" s="299"/>
      <c r="P75" s="296"/>
      <c r="Q75" s="297" t="str">
        <f>R74 &amp; "-" &amp; T74</f>
        <v>01.01.2019-30.06.2019</v>
      </c>
      <c r="R75" s="760"/>
      <c r="S75" s="761"/>
      <c r="T75" s="762"/>
      <c r="U75" s="761"/>
      <c r="V75" s="299"/>
      <c r="W75" s="296"/>
      <c r="X75" s="297" t="str">
        <f>Y74 &amp; "-" &amp; AA74</f>
        <v>01.07.2019-31.12.2019</v>
      </c>
      <c r="Y75" s="760"/>
      <c r="Z75" s="761"/>
      <c r="AA75" s="762"/>
      <c r="AB75" s="761"/>
      <c r="AC75" s="299"/>
      <c r="AD75" s="296"/>
      <c r="AE75" s="297" t="str">
        <f>AF74 &amp; "-" &amp; AH74</f>
        <v>01.01.2020-30.06.2020</v>
      </c>
      <c r="AF75" s="760"/>
      <c r="AG75" s="761"/>
      <c r="AH75" s="762"/>
      <c r="AI75" s="761"/>
      <c r="AJ75" s="299"/>
      <c r="AK75" s="296"/>
      <c r="AL75" s="297" t="str">
        <f>AM74 &amp; "-" &amp; AO74</f>
        <v>01.07.2020-31.12.2020</v>
      </c>
      <c r="AM75" s="760"/>
      <c r="AN75" s="761"/>
      <c r="AO75" s="762"/>
      <c r="AP75" s="761"/>
      <c r="AQ75" s="299"/>
      <c r="AR75" s="296"/>
      <c r="AS75" s="297" t="str">
        <f>AT74 &amp; "-" &amp; AV74</f>
        <v>01.01.2021-30.06.2021</v>
      </c>
      <c r="AT75" s="760"/>
      <c r="AU75" s="761"/>
      <c r="AV75" s="762"/>
      <c r="AW75" s="761"/>
      <c r="AX75" s="299"/>
      <c r="AY75" s="296"/>
      <c r="AZ75" s="297" t="str">
        <f>BA74 &amp; "-" &amp; BC74</f>
        <v>01.07.2021-31.12.2021</v>
      </c>
      <c r="BA75" s="760"/>
      <c r="BB75" s="761"/>
      <c r="BC75" s="762"/>
      <c r="BD75" s="761"/>
      <c r="BE75" s="299"/>
      <c r="BF75" s="296"/>
      <c r="BG75" s="297" t="str">
        <f>BH74 &amp; "-" &amp; BJ74</f>
        <v>01.01.2022-30.06.2022</v>
      </c>
      <c r="BH75" s="760"/>
      <c r="BI75" s="761"/>
      <c r="BJ75" s="762"/>
      <c r="BK75" s="761"/>
      <c r="BL75" s="299"/>
      <c r="BM75" s="296"/>
      <c r="BN75" s="297" t="str">
        <f>BO74 &amp; "-" &amp; BQ74</f>
        <v>01.07.2022-31.12.2022</v>
      </c>
      <c r="BO75" s="760"/>
      <c r="BP75" s="761"/>
      <c r="BQ75" s="762"/>
      <c r="BR75" s="761"/>
      <c r="BS75" s="299"/>
      <c r="BT75" s="296"/>
      <c r="BU75" s="297" t="str">
        <f>BV74 &amp; "-" &amp; BX74</f>
        <v>01.01.2023-30.06.2023</v>
      </c>
      <c r="BV75" s="760"/>
      <c r="BW75" s="761"/>
      <c r="BX75" s="762"/>
      <c r="BY75" s="761"/>
      <c r="BZ75" s="299"/>
      <c r="CA75" s="296"/>
      <c r="CB75" s="297" t="str">
        <f>CC74 &amp; "-" &amp; CE74</f>
        <v>01.07.2023-31.12.2023</v>
      </c>
      <c r="CC75" s="760"/>
      <c r="CD75" s="761"/>
      <c r="CE75" s="762"/>
      <c r="CF75" s="761"/>
      <c r="CG75" s="282"/>
      <c r="CH75" s="764"/>
      <c r="CL75" s="317"/>
    </row>
    <row r="76" spans="1:98" customFormat="1" ht="15" customHeight="1">
      <c r="A76" s="754"/>
      <c r="B76" s="754"/>
      <c r="C76" s="754"/>
      <c r="D76" s="754"/>
      <c r="E76" s="754"/>
      <c r="F76" s="340"/>
      <c r="G76" s="340"/>
      <c r="H76" s="340"/>
      <c r="I76" s="755"/>
      <c r="J76" s="755"/>
      <c r="K76" s="201"/>
      <c r="L76" s="112"/>
      <c r="M76" s="175" t="s">
        <v>410</v>
      </c>
      <c r="N76" s="197"/>
      <c r="O76" s="157"/>
      <c r="P76" s="157"/>
      <c r="Q76" s="157"/>
      <c r="R76" s="262"/>
      <c r="S76" s="198"/>
      <c r="T76" s="198"/>
      <c r="U76" s="198"/>
      <c r="V76" s="157"/>
      <c r="W76" s="157"/>
      <c r="X76" s="157"/>
      <c r="Y76" s="262"/>
      <c r="Z76" s="198"/>
      <c r="AA76" s="198"/>
      <c r="AB76" s="198"/>
      <c r="AC76" s="157"/>
      <c r="AD76" s="157"/>
      <c r="AE76" s="157"/>
      <c r="AF76" s="262"/>
      <c r="AG76" s="198"/>
      <c r="AH76" s="198"/>
      <c r="AI76" s="198"/>
      <c r="AJ76" s="157"/>
      <c r="AK76" s="157"/>
      <c r="AL76" s="157"/>
      <c r="AM76" s="262"/>
      <c r="AN76" s="198"/>
      <c r="AO76" s="198"/>
      <c r="AP76" s="198"/>
      <c r="AQ76" s="157"/>
      <c r="AR76" s="157"/>
      <c r="AS76" s="157"/>
      <c r="AT76" s="262"/>
      <c r="AU76" s="198"/>
      <c r="AV76" s="198"/>
      <c r="AW76" s="198"/>
      <c r="AX76" s="157"/>
      <c r="AY76" s="157"/>
      <c r="AZ76" s="157"/>
      <c r="BA76" s="262"/>
      <c r="BB76" s="198"/>
      <c r="BC76" s="198"/>
      <c r="BD76" s="198"/>
      <c r="BE76" s="157"/>
      <c r="BF76" s="157"/>
      <c r="BG76" s="157"/>
      <c r="BH76" s="262"/>
      <c r="BI76" s="198"/>
      <c r="BJ76" s="198"/>
      <c r="BK76" s="198"/>
      <c r="BL76" s="157"/>
      <c r="BM76" s="157"/>
      <c r="BN76" s="157"/>
      <c r="BO76" s="262"/>
      <c r="BP76" s="198"/>
      <c r="BQ76" s="198"/>
      <c r="BR76" s="198"/>
      <c r="BS76" s="157"/>
      <c r="BT76" s="157"/>
      <c r="BU76" s="157"/>
      <c r="BV76" s="262"/>
      <c r="BW76" s="198"/>
      <c r="BX76" s="198"/>
      <c r="BY76" s="198"/>
      <c r="BZ76" s="157"/>
      <c r="CA76" s="157"/>
      <c r="CB76" s="157"/>
      <c r="CC76" s="262"/>
      <c r="CD76" s="198"/>
      <c r="CE76" s="198"/>
      <c r="CF76" s="198"/>
      <c r="CG76" s="186"/>
      <c r="CH76" s="765"/>
      <c r="CI76" s="307"/>
      <c r="CJ76" s="307"/>
      <c r="CK76" s="307"/>
      <c r="CL76" s="317"/>
      <c r="CM76" s="307"/>
      <c r="CN76" s="298"/>
      <c r="CO76" s="298"/>
      <c r="CP76" s="298"/>
      <c r="CQ76" s="298"/>
      <c r="CR76" s="298"/>
      <c r="CS76" s="298"/>
      <c r="CT76" s="35"/>
    </row>
    <row r="77" spans="1:98" ht="33.75" customHeight="1">
      <c r="A77" s="754"/>
      <c r="B77" s="754"/>
      <c r="C77" s="754"/>
      <c r="D77" s="754"/>
      <c r="E77" s="754">
        <v>2</v>
      </c>
      <c r="F77" s="668"/>
      <c r="G77" s="668"/>
      <c r="H77" s="668"/>
      <c r="I77" s="755"/>
      <c r="J77" s="755" t="s">
        <v>1708</v>
      </c>
      <c r="K77" s="101"/>
      <c r="L77" s="670" t="str">
        <f>mergeValue(A77) &amp;"."&amp; mergeValue(B77)&amp;"."&amp; mergeValue(C77)&amp;"."&amp; mergeValue(D77)&amp;"."&amp; mergeValue(E77)</f>
        <v>1.4.1.1.2</v>
      </c>
      <c r="M77" s="172" t="s">
        <v>10</v>
      </c>
      <c r="N77" s="286"/>
      <c r="O77" s="756" t="s">
        <v>306</v>
      </c>
      <c r="P77" s="757"/>
      <c r="Q77" s="757"/>
      <c r="R77" s="757"/>
      <c r="S77" s="757"/>
      <c r="T77" s="757"/>
      <c r="U77" s="757"/>
      <c r="V77" s="757"/>
      <c r="W77" s="757"/>
      <c r="X77" s="757"/>
      <c r="Y77" s="757"/>
      <c r="Z77" s="757"/>
      <c r="AA77" s="757"/>
      <c r="AB77" s="757"/>
      <c r="AC77" s="757"/>
      <c r="AD77" s="757"/>
      <c r="AE77" s="757"/>
      <c r="AF77" s="757"/>
      <c r="AG77" s="757"/>
      <c r="AH77" s="757"/>
      <c r="AI77" s="757"/>
      <c r="AJ77" s="757"/>
      <c r="AK77" s="757"/>
      <c r="AL77" s="757"/>
      <c r="AM77" s="757"/>
      <c r="AN77" s="757"/>
      <c r="AO77" s="757"/>
      <c r="AP77" s="757"/>
      <c r="AQ77" s="757"/>
      <c r="AR77" s="757"/>
      <c r="AS77" s="757"/>
      <c r="AT77" s="757"/>
      <c r="AU77" s="757"/>
      <c r="AV77" s="757"/>
      <c r="AW77" s="757"/>
      <c r="AX77" s="757"/>
      <c r="AY77" s="757"/>
      <c r="AZ77" s="757"/>
      <c r="BA77" s="757"/>
      <c r="BB77" s="757"/>
      <c r="BC77" s="757"/>
      <c r="BD77" s="757"/>
      <c r="BE77" s="757"/>
      <c r="BF77" s="757"/>
      <c r="BG77" s="757"/>
      <c r="BH77" s="757"/>
      <c r="BI77" s="757"/>
      <c r="BJ77" s="757"/>
      <c r="BK77" s="757"/>
      <c r="BL77" s="757"/>
      <c r="BM77" s="757"/>
      <c r="BN77" s="757"/>
      <c r="BO77" s="757"/>
      <c r="BP77" s="757"/>
      <c r="BQ77" s="757"/>
      <c r="BR77" s="757"/>
      <c r="BS77" s="757"/>
      <c r="BT77" s="757"/>
      <c r="BU77" s="757"/>
      <c r="BV77" s="757"/>
      <c r="BW77" s="757"/>
      <c r="BX77" s="757"/>
      <c r="BY77" s="757"/>
      <c r="BZ77" s="757"/>
      <c r="CA77" s="757"/>
      <c r="CB77" s="757"/>
      <c r="CC77" s="757"/>
      <c r="CD77" s="757"/>
      <c r="CE77" s="757"/>
      <c r="CF77" s="757"/>
      <c r="CG77" s="758"/>
      <c r="CH77" s="286" t="s">
        <v>509</v>
      </c>
      <c r="CJ77" s="317" t="str">
        <f>strCheckUnique(CK77:CK80)</f>
        <v/>
      </c>
      <c r="CL77" s="317"/>
    </row>
    <row r="78" spans="1:98" ht="66" customHeight="1">
      <c r="A78" s="754"/>
      <c r="B78" s="754"/>
      <c r="C78" s="754"/>
      <c r="D78" s="754"/>
      <c r="E78" s="754"/>
      <c r="F78" s="340">
        <v>1</v>
      </c>
      <c r="G78" s="340"/>
      <c r="H78" s="340"/>
      <c r="I78" s="755"/>
      <c r="J78" s="755"/>
      <c r="K78" s="344"/>
      <c r="L78" s="670" t="str">
        <f>mergeValue(A78) &amp;"."&amp; mergeValue(B78)&amp;"."&amp; mergeValue(C78)&amp;"."&amp; mergeValue(D78)&amp;"."&amp; mergeValue(E78)&amp;"."&amp; mergeValue(F78)</f>
        <v>1.4.1.1.2.1</v>
      </c>
      <c r="M78" s="333"/>
      <c r="N78" s="759"/>
      <c r="O78" s="674">
        <v>28.54</v>
      </c>
      <c r="P78" s="192"/>
      <c r="Q78" s="192"/>
      <c r="R78" s="760" t="s">
        <v>1380</v>
      </c>
      <c r="S78" s="761" t="s">
        <v>87</v>
      </c>
      <c r="T78" s="760" t="s">
        <v>1721</v>
      </c>
      <c r="U78" s="761" t="s">
        <v>87</v>
      </c>
      <c r="V78" s="674">
        <v>41.5</v>
      </c>
      <c r="W78" s="192"/>
      <c r="X78" s="192"/>
      <c r="Y78" s="760" t="s">
        <v>1722</v>
      </c>
      <c r="Z78" s="761" t="s">
        <v>87</v>
      </c>
      <c r="AA78" s="760" t="s">
        <v>1723</v>
      </c>
      <c r="AB78" s="761" t="s">
        <v>87</v>
      </c>
      <c r="AC78" s="674">
        <v>41.5</v>
      </c>
      <c r="AD78" s="192"/>
      <c r="AE78" s="192"/>
      <c r="AF78" s="760" t="s">
        <v>1724</v>
      </c>
      <c r="AG78" s="761" t="s">
        <v>87</v>
      </c>
      <c r="AH78" s="760" t="s">
        <v>1725</v>
      </c>
      <c r="AI78" s="761" t="s">
        <v>87</v>
      </c>
      <c r="AJ78" s="674">
        <v>48.31</v>
      </c>
      <c r="AK78" s="192"/>
      <c r="AL78" s="192"/>
      <c r="AM78" s="760" t="s">
        <v>1734</v>
      </c>
      <c r="AN78" s="761" t="s">
        <v>87</v>
      </c>
      <c r="AO78" s="760" t="s">
        <v>1735</v>
      </c>
      <c r="AP78" s="761" t="s">
        <v>87</v>
      </c>
      <c r="AQ78" s="674">
        <v>48.31</v>
      </c>
      <c r="AR78" s="192"/>
      <c r="AS78" s="192"/>
      <c r="AT78" s="760" t="s">
        <v>1726</v>
      </c>
      <c r="AU78" s="761" t="s">
        <v>87</v>
      </c>
      <c r="AV78" s="760" t="s">
        <v>1727</v>
      </c>
      <c r="AW78" s="761" t="s">
        <v>87</v>
      </c>
      <c r="AX78" s="674">
        <v>52.25</v>
      </c>
      <c r="AY78" s="192"/>
      <c r="AZ78" s="192"/>
      <c r="BA78" s="760" t="s">
        <v>1736</v>
      </c>
      <c r="BB78" s="761" t="s">
        <v>87</v>
      </c>
      <c r="BC78" s="760" t="s">
        <v>1737</v>
      </c>
      <c r="BD78" s="761" t="s">
        <v>87</v>
      </c>
      <c r="BE78" s="674">
        <v>52.25</v>
      </c>
      <c r="BF78" s="192"/>
      <c r="BG78" s="192"/>
      <c r="BH78" s="760" t="s">
        <v>1700</v>
      </c>
      <c r="BI78" s="761" t="s">
        <v>87</v>
      </c>
      <c r="BJ78" s="760" t="s">
        <v>1728</v>
      </c>
      <c r="BK78" s="761" t="s">
        <v>87</v>
      </c>
      <c r="BL78" s="674">
        <v>54.86</v>
      </c>
      <c r="BM78" s="192"/>
      <c r="BN78" s="192"/>
      <c r="BO78" s="760" t="s">
        <v>1729</v>
      </c>
      <c r="BP78" s="761" t="s">
        <v>87</v>
      </c>
      <c r="BQ78" s="760" t="s">
        <v>1730</v>
      </c>
      <c r="BR78" s="761" t="s">
        <v>87</v>
      </c>
      <c r="BS78" s="674">
        <v>46.92</v>
      </c>
      <c r="BT78" s="192"/>
      <c r="BU78" s="192"/>
      <c r="BV78" s="760" t="s">
        <v>1731</v>
      </c>
      <c r="BW78" s="761" t="s">
        <v>87</v>
      </c>
      <c r="BX78" s="760" t="s">
        <v>1732</v>
      </c>
      <c r="BY78" s="761" t="s">
        <v>87</v>
      </c>
      <c r="BZ78" s="674">
        <v>49.3</v>
      </c>
      <c r="CA78" s="192"/>
      <c r="CB78" s="192"/>
      <c r="CC78" s="760" t="s">
        <v>1733</v>
      </c>
      <c r="CD78" s="761" t="s">
        <v>87</v>
      </c>
      <c r="CE78" s="760" t="s">
        <v>1381</v>
      </c>
      <c r="CF78" s="761" t="s">
        <v>88</v>
      </c>
      <c r="CG78" s="282"/>
      <c r="CH78" s="763" t="s">
        <v>510</v>
      </c>
      <c r="CI78" s="298" t="str">
        <f>strCheckDate(O79:CG79)</f>
        <v/>
      </c>
      <c r="CK78" s="317" t="str">
        <f>IF(M78="","",M78 )</f>
        <v/>
      </c>
      <c r="CL78" s="317"/>
      <c r="CM78" s="317"/>
      <c r="CN78" s="317"/>
    </row>
    <row r="79" spans="1:98" ht="14.25" hidden="1" customHeight="1">
      <c r="A79" s="754"/>
      <c r="B79" s="754"/>
      <c r="C79" s="754"/>
      <c r="D79" s="754"/>
      <c r="E79" s="754"/>
      <c r="F79" s="340"/>
      <c r="G79" s="340"/>
      <c r="H79" s="340"/>
      <c r="I79" s="755"/>
      <c r="J79" s="755"/>
      <c r="K79" s="344"/>
      <c r="L79" s="171"/>
      <c r="M79" s="205"/>
      <c r="N79" s="759"/>
      <c r="O79" s="299"/>
      <c r="P79" s="296"/>
      <c r="Q79" s="297" t="str">
        <f>R78 &amp; "-" &amp; T78</f>
        <v>01.01.2019-30.06.2019</v>
      </c>
      <c r="R79" s="760"/>
      <c r="S79" s="761"/>
      <c r="T79" s="762"/>
      <c r="U79" s="761"/>
      <c r="V79" s="299"/>
      <c r="W79" s="296"/>
      <c r="X79" s="297" t="str">
        <f>Y78 &amp; "-" &amp; AA78</f>
        <v>01.07.2019-31.12.2019</v>
      </c>
      <c r="Y79" s="760"/>
      <c r="Z79" s="761"/>
      <c r="AA79" s="762"/>
      <c r="AB79" s="761"/>
      <c r="AC79" s="299"/>
      <c r="AD79" s="296"/>
      <c r="AE79" s="297" t="str">
        <f>AF78 &amp; "-" &amp; AH78</f>
        <v>01.01.2020-30.06.2020</v>
      </c>
      <c r="AF79" s="760"/>
      <c r="AG79" s="761"/>
      <c r="AH79" s="762"/>
      <c r="AI79" s="761"/>
      <c r="AJ79" s="299"/>
      <c r="AK79" s="296"/>
      <c r="AL79" s="297" t="str">
        <f>AM78 &amp; "-" &amp; AO78</f>
        <v>01.07.2020-31.12.2020</v>
      </c>
      <c r="AM79" s="760"/>
      <c r="AN79" s="761"/>
      <c r="AO79" s="762"/>
      <c r="AP79" s="761"/>
      <c r="AQ79" s="299"/>
      <c r="AR79" s="296"/>
      <c r="AS79" s="297" t="str">
        <f>AT78 &amp; "-" &amp; AV78</f>
        <v>01.01.2021-30.06.2021</v>
      </c>
      <c r="AT79" s="760"/>
      <c r="AU79" s="761"/>
      <c r="AV79" s="762"/>
      <c r="AW79" s="761"/>
      <c r="AX79" s="299"/>
      <c r="AY79" s="296"/>
      <c r="AZ79" s="297" t="str">
        <f>BA78 &amp; "-" &amp; BC78</f>
        <v>01.07.2021-31.12.2021</v>
      </c>
      <c r="BA79" s="760"/>
      <c r="BB79" s="761"/>
      <c r="BC79" s="762"/>
      <c r="BD79" s="761"/>
      <c r="BE79" s="299"/>
      <c r="BF79" s="296"/>
      <c r="BG79" s="297" t="str">
        <f>BH78 &amp; "-" &amp; BJ78</f>
        <v>01.01.2022-30.06.2022</v>
      </c>
      <c r="BH79" s="760"/>
      <c r="BI79" s="761"/>
      <c r="BJ79" s="762"/>
      <c r="BK79" s="761"/>
      <c r="BL79" s="299"/>
      <c r="BM79" s="296"/>
      <c r="BN79" s="297" t="str">
        <f>BO78 &amp; "-" &amp; BQ78</f>
        <v>01.07.2022-31.12.2022</v>
      </c>
      <c r="BO79" s="760"/>
      <c r="BP79" s="761"/>
      <c r="BQ79" s="762"/>
      <c r="BR79" s="761"/>
      <c r="BS79" s="299"/>
      <c r="BT79" s="296"/>
      <c r="BU79" s="297" t="str">
        <f>BV78 &amp; "-" &amp; BX78</f>
        <v>01.01.2023-30.06.2023</v>
      </c>
      <c r="BV79" s="760"/>
      <c r="BW79" s="761"/>
      <c r="BX79" s="762"/>
      <c r="BY79" s="761"/>
      <c r="BZ79" s="299"/>
      <c r="CA79" s="296"/>
      <c r="CB79" s="297" t="str">
        <f>CC78 &amp; "-" &amp; CE78</f>
        <v>01.07.2023-31.12.2023</v>
      </c>
      <c r="CC79" s="760"/>
      <c r="CD79" s="761"/>
      <c r="CE79" s="762"/>
      <c r="CF79" s="761"/>
      <c r="CG79" s="282"/>
      <c r="CH79" s="764"/>
      <c r="CL79" s="317"/>
    </row>
    <row r="80" spans="1:98" customFormat="1" ht="15" customHeight="1">
      <c r="A80" s="754"/>
      <c r="B80" s="754"/>
      <c r="C80" s="754"/>
      <c r="D80" s="754"/>
      <c r="E80" s="754"/>
      <c r="F80" s="340"/>
      <c r="G80" s="340"/>
      <c r="H80" s="340"/>
      <c r="I80" s="755"/>
      <c r="J80" s="755"/>
      <c r="K80" s="201"/>
      <c r="L80" s="112"/>
      <c r="M80" s="175" t="s">
        <v>410</v>
      </c>
      <c r="N80" s="197"/>
      <c r="O80" s="157"/>
      <c r="P80" s="157"/>
      <c r="Q80" s="157"/>
      <c r="R80" s="262"/>
      <c r="S80" s="198"/>
      <c r="T80" s="198"/>
      <c r="U80" s="198"/>
      <c r="V80" s="157"/>
      <c r="W80" s="157"/>
      <c r="X80" s="157"/>
      <c r="Y80" s="262"/>
      <c r="Z80" s="198"/>
      <c r="AA80" s="198"/>
      <c r="AB80" s="198"/>
      <c r="AC80" s="157"/>
      <c r="AD80" s="157"/>
      <c r="AE80" s="157"/>
      <c r="AF80" s="262"/>
      <c r="AG80" s="198"/>
      <c r="AH80" s="198"/>
      <c r="AI80" s="198"/>
      <c r="AJ80" s="157"/>
      <c r="AK80" s="157"/>
      <c r="AL80" s="157"/>
      <c r="AM80" s="262"/>
      <c r="AN80" s="198"/>
      <c r="AO80" s="198"/>
      <c r="AP80" s="198"/>
      <c r="AQ80" s="157"/>
      <c r="AR80" s="157"/>
      <c r="AS80" s="157"/>
      <c r="AT80" s="262"/>
      <c r="AU80" s="198"/>
      <c r="AV80" s="198"/>
      <c r="AW80" s="198"/>
      <c r="AX80" s="157"/>
      <c r="AY80" s="157"/>
      <c r="AZ80" s="157"/>
      <c r="BA80" s="262"/>
      <c r="BB80" s="198"/>
      <c r="BC80" s="198"/>
      <c r="BD80" s="198"/>
      <c r="BE80" s="157"/>
      <c r="BF80" s="157"/>
      <c r="BG80" s="157"/>
      <c r="BH80" s="262"/>
      <c r="BI80" s="198"/>
      <c r="BJ80" s="198"/>
      <c r="BK80" s="198"/>
      <c r="BL80" s="157"/>
      <c r="BM80" s="157"/>
      <c r="BN80" s="157"/>
      <c r="BO80" s="262"/>
      <c r="BP80" s="198"/>
      <c r="BQ80" s="198"/>
      <c r="BR80" s="198"/>
      <c r="BS80" s="157"/>
      <c r="BT80" s="157"/>
      <c r="BU80" s="157"/>
      <c r="BV80" s="262"/>
      <c r="BW80" s="198"/>
      <c r="BX80" s="198"/>
      <c r="BY80" s="198"/>
      <c r="BZ80" s="157"/>
      <c r="CA80" s="157"/>
      <c r="CB80" s="157"/>
      <c r="CC80" s="262"/>
      <c r="CD80" s="198"/>
      <c r="CE80" s="198"/>
      <c r="CF80" s="198"/>
      <c r="CG80" s="186"/>
      <c r="CH80" s="765"/>
      <c r="CI80" s="307"/>
      <c r="CJ80" s="307"/>
      <c r="CK80" s="307"/>
      <c r="CL80" s="317"/>
      <c r="CM80" s="307"/>
      <c r="CN80" s="298"/>
      <c r="CO80" s="298"/>
      <c r="CP80" s="298"/>
      <c r="CQ80" s="298"/>
      <c r="CR80" s="298"/>
      <c r="CS80" s="298"/>
      <c r="CT80" s="35"/>
    </row>
    <row r="81" spans="1:98" ht="33.75" customHeight="1">
      <c r="A81" s="754"/>
      <c r="B81" s="754"/>
      <c r="C81" s="754"/>
      <c r="D81" s="754"/>
      <c r="E81" s="754">
        <v>3</v>
      </c>
      <c r="F81" s="668"/>
      <c r="G81" s="668"/>
      <c r="H81" s="668"/>
      <c r="I81" s="755"/>
      <c r="J81" s="755" t="s">
        <v>1708</v>
      </c>
      <c r="K81" s="101"/>
      <c r="L81" s="670" t="str">
        <f>mergeValue(A81) &amp;"."&amp; mergeValue(B81)&amp;"."&amp; mergeValue(C81)&amp;"."&amp; mergeValue(D81)&amp;"."&amp; mergeValue(E81)</f>
        <v>1.4.1.1.3</v>
      </c>
      <c r="M81" s="172" t="s">
        <v>10</v>
      </c>
      <c r="N81" s="286"/>
      <c r="O81" s="756" t="s">
        <v>307</v>
      </c>
      <c r="P81" s="757"/>
      <c r="Q81" s="757"/>
      <c r="R81" s="757"/>
      <c r="S81" s="757"/>
      <c r="T81" s="757"/>
      <c r="U81" s="757"/>
      <c r="V81" s="757"/>
      <c r="W81" s="757"/>
      <c r="X81" s="757"/>
      <c r="Y81" s="757"/>
      <c r="Z81" s="757"/>
      <c r="AA81" s="757"/>
      <c r="AB81" s="757"/>
      <c r="AC81" s="757"/>
      <c r="AD81" s="757"/>
      <c r="AE81" s="757"/>
      <c r="AF81" s="757"/>
      <c r="AG81" s="757"/>
      <c r="AH81" s="757"/>
      <c r="AI81" s="757"/>
      <c r="AJ81" s="757"/>
      <c r="AK81" s="757"/>
      <c r="AL81" s="757"/>
      <c r="AM81" s="757"/>
      <c r="AN81" s="757"/>
      <c r="AO81" s="757"/>
      <c r="AP81" s="757"/>
      <c r="AQ81" s="757"/>
      <c r="AR81" s="757"/>
      <c r="AS81" s="757"/>
      <c r="AT81" s="757"/>
      <c r="AU81" s="757"/>
      <c r="AV81" s="757"/>
      <c r="AW81" s="757"/>
      <c r="AX81" s="757"/>
      <c r="AY81" s="757"/>
      <c r="AZ81" s="757"/>
      <c r="BA81" s="757"/>
      <c r="BB81" s="757"/>
      <c r="BC81" s="757"/>
      <c r="BD81" s="757"/>
      <c r="BE81" s="757"/>
      <c r="BF81" s="757"/>
      <c r="BG81" s="757"/>
      <c r="BH81" s="757"/>
      <c r="BI81" s="757"/>
      <c r="BJ81" s="757"/>
      <c r="BK81" s="757"/>
      <c r="BL81" s="757"/>
      <c r="BM81" s="757"/>
      <c r="BN81" s="757"/>
      <c r="BO81" s="757"/>
      <c r="BP81" s="757"/>
      <c r="BQ81" s="757"/>
      <c r="BR81" s="757"/>
      <c r="BS81" s="757"/>
      <c r="BT81" s="757"/>
      <c r="BU81" s="757"/>
      <c r="BV81" s="757"/>
      <c r="BW81" s="757"/>
      <c r="BX81" s="757"/>
      <c r="BY81" s="757"/>
      <c r="BZ81" s="757"/>
      <c r="CA81" s="757"/>
      <c r="CB81" s="757"/>
      <c r="CC81" s="757"/>
      <c r="CD81" s="757"/>
      <c r="CE81" s="757"/>
      <c r="CF81" s="757"/>
      <c r="CG81" s="758"/>
      <c r="CH81" s="286" t="s">
        <v>509</v>
      </c>
      <c r="CJ81" s="317" t="str">
        <f>strCheckUnique(CK81:CK84)</f>
        <v/>
      </c>
      <c r="CL81" s="317"/>
    </row>
    <row r="82" spans="1:98" ht="66" customHeight="1">
      <c r="A82" s="754"/>
      <c r="B82" s="754"/>
      <c r="C82" s="754"/>
      <c r="D82" s="754"/>
      <c r="E82" s="754"/>
      <c r="F82" s="340">
        <v>1</v>
      </c>
      <c r="G82" s="340"/>
      <c r="H82" s="340"/>
      <c r="I82" s="755"/>
      <c r="J82" s="755"/>
      <c r="K82" s="344"/>
      <c r="L82" s="670" t="str">
        <f>mergeValue(A82) &amp;"."&amp; mergeValue(B82)&amp;"."&amp; mergeValue(C82)&amp;"."&amp; mergeValue(D82)&amp;"."&amp; mergeValue(E82)&amp;"."&amp; mergeValue(F82)</f>
        <v>1.4.1.1.3.1</v>
      </c>
      <c r="M82" s="333"/>
      <c r="N82" s="759"/>
      <c r="O82" s="674">
        <v>28.54</v>
      </c>
      <c r="P82" s="192"/>
      <c r="Q82" s="192"/>
      <c r="R82" s="760" t="s">
        <v>1380</v>
      </c>
      <c r="S82" s="761" t="s">
        <v>87</v>
      </c>
      <c r="T82" s="760" t="s">
        <v>1721</v>
      </c>
      <c r="U82" s="761" t="s">
        <v>87</v>
      </c>
      <c r="V82" s="674">
        <v>41.5</v>
      </c>
      <c r="W82" s="192"/>
      <c r="X82" s="192"/>
      <c r="Y82" s="760" t="s">
        <v>1722</v>
      </c>
      <c r="Z82" s="761" t="s">
        <v>87</v>
      </c>
      <c r="AA82" s="760" t="s">
        <v>1723</v>
      </c>
      <c r="AB82" s="761" t="s">
        <v>87</v>
      </c>
      <c r="AC82" s="674">
        <v>41.5</v>
      </c>
      <c r="AD82" s="192"/>
      <c r="AE82" s="192"/>
      <c r="AF82" s="760" t="s">
        <v>1724</v>
      </c>
      <c r="AG82" s="761" t="s">
        <v>87</v>
      </c>
      <c r="AH82" s="760" t="s">
        <v>1725</v>
      </c>
      <c r="AI82" s="761" t="s">
        <v>87</v>
      </c>
      <c r="AJ82" s="674">
        <v>48.31</v>
      </c>
      <c r="AK82" s="192"/>
      <c r="AL82" s="192"/>
      <c r="AM82" s="760" t="s">
        <v>1734</v>
      </c>
      <c r="AN82" s="761" t="s">
        <v>87</v>
      </c>
      <c r="AO82" s="760" t="s">
        <v>1735</v>
      </c>
      <c r="AP82" s="761" t="s">
        <v>87</v>
      </c>
      <c r="AQ82" s="674">
        <v>48.31</v>
      </c>
      <c r="AR82" s="192"/>
      <c r="AS82" s="192"/>
      <c r="AT82" s="760" t="s">
        <v>1726</v>
      </c>
      <c r="AU82" s="761" t="s">
        <v>87</v>
      </c>
      <c r="AV82" s="760" t="s">
        <v>1727</v>
      </c>
      <c r="AW82" s="761" t="s">
        <v>87</v>
      </c>
      <c r="AX82" s="674">
        <v>52.25</v>
      </c>
      <c r="AY82" s="192"/>
      <c r="AZ82" s="192"/>
      <c r="BA82" s="760" t="s">
        <v>1736</v>
      </c>
      <c r="BB82" s="761" t="s">
        <v>87</v>
      </c>
      <c r="BC82" s="760" t="s">
        <v>1737</v>
      </c>
      <c r="BD82" s="761" t="s">
        <v>87</v>
      </c>
      <c r="BE82" s="674">
        <v>52.25</v>
      </c>
      <c r="BF82" s="192"/>
      <c r="BG82" s="192"/>
      <c r="BH82" s="760" t="s">
        <v>1700</v>
      </c>
      <c r="BI82" s="761" t="s">
        <v>87</v>
      </c>
      <c r="BJ82" s="760" t="s">
        <v>1728</v>
      </c>
      <c r="BK82" s="761" t="s">
        <v>87</v>
      </c>
      <c r="BL82" s="674">
        <v>54.86</v>
      </c>
      <c r="BM82" s="192"/>
      <c r="BN82" s="192"/>
      <c r="BO82" s="760" t="s">
        <v>1729</v>
      </c>
      <c r="BP82" s="761" t="s">
        <v>87</v>
      </c>
      <c r="BQ82" s="760" t="s">
        <v>1730</v>
      </c>
      <c r="BR82" s="761" t="s">
        <v>87</v>
      </c>
      <c r="BS82" s="674">
        <v>46.92</v>
      </c>
      <c r="BT82" s="192"/>
      <c r="BU82" s="192"/>
      <c r="BV82" s="760" t="s">
        <v>1731</v>
      </c>
      <c r="BW82" s="761" t="s">
        <v>87</v>
      </c>
      <c r="BX82" s="760" t="s">
        <v>1732</v>
      </c>
      <c r="BY82" s="761" t="s">
        <v>87</v>
      </c>
      <c r="BZ82" s="674">
        <v>49.3</v>
      </c>
      <c r="CA82" s="192"/>
      <c r="CB82" s="192"/>
      <c r="CC82" s="760" t="s">
        <v>1733</v>
      </c>
      <c r="CD82" s="761" t="s">
        <v>87</v>
      </c>
      <c r="CE82" s="760" t="s">
        <v>1381</v>
      </c>
      <c r="CF82" s="761" t="s">
        <v>88</v>
      </c>
      <c r="CG82" s="282"/>
      <c r="CH82" s="763" t="s">
        <v>510</v>
      </c>
      <c r="CI82" s="298" t="str">
        <f>strCheckDate(O83:CG83)</f>
        <v/>
      </c>
      <c r="CK82" s="317" t="str">
        <f>IF(M82="","",M82 )</f>
        <v/>
      </c>
      <c r="CL82" s="317"/>
      <c r="CM82" s="317"/>
      <c r="CN82" s="317"/>
    </row>
    <row r="83" spans="1:98" ht="14.25" hidden="1" customHeight="1">
      <c r="A83" s="754"/>
      <c r="B83" s="754"/>
      <c r="C83" s="754"/>
      <c r="D83" s="754"/>
      <c r="E83" s="754"/>
      <c r="F83" s="340"/>
      <c r="G83" s="340"/>
      <c r="H83" s="340"/>
      <c r="I83" s="755"/>
      <c r="J83" s="755"/>
      <c r="K83" s="344"/>
      <c r="L83" s="171"/>
      <c r="M83" s="205"/>
      <c r="N83" s="759"/>
      <c r="O83" s="299"/>
      <c r="P83" s="296"/>
      <c r="Q83" s="297" t="str">
        <f>R82 &amp; "-" &amp; T82</f>
        <v>01.01.2019-30.06.2019</v>
      </c>
      <c r="R83" s="760"/>
      <c r="S83" s="761"/>
      <c r="T83" s="762"/>
      <c r="U83" s="761"/>
      <c r="V83" s="299"/>
      <c r="W83" s="296"/>
      <c r="X83" s="297" t="str">
        <f>Y82 &amp; "-" &amp; AA82</f>
        <v>01.07.2019-31.12.2019</v>
      </c>
      <c r="Y83" s="760"/>
      <c r="Z83" s="761"/>
      <c r="AA83" s="762"/>
      <c r="AB83" s="761"/>
      <c r="AC83" s="299"/>
      <c r="AD83" s="296"/>
      <c r="AE83" s="297" t="str">
        <f>AF82 &amp; "-" &amp; AH82</f>
        <v>01.01.2020-30.06.2020</v>
      </c>
      <c r="AF83" s="760"/>
      <c r="AG83" s="761"/>
      <c r="AH83" s="762"/>
      <c r="AI83" s="761"/>
      <c r="AJ83" s="299"/>
      <c r="AK83" s="296"/>
      <c r="AL83" s="297" t="str">
        <f>AM82 &amp; "-" &amp; AO82</f>
        <v>01.07.2020-31.12.2020</v>
      </c>
      <c r="AM83" s="760"/>
      <c r="AN83" s="761"/>
      <c r="AO83" s="762"/>
      <c r="AP83" s="761"/>
      <c r="AQ83" s="299"/>
      <c r="AR83" s="296"/>
      <c r="AS83" s="297" t="str">
        <f>AT82 &amp; "-" &amp; AV82</f>
        <v>01.01.2021-30.06.2021</v>
      </c>
      <c r="AT83" s="760"/>
      <c r="AU83" s="761"/>
      <c r="AV83" s="762"/>
      <c r="AW83" s="761"/>
      <c r="AX83" s="299"/>
      <c r="AY83" s="296"/>
      <c r="AZ83" s="297" t="str">
        <f>BA82 &amp; "-" &amp; BC82</f>
        <v>01.07.2021-31.12.2021</v>
      </c>
      <c r="BA83" s="760"/>
      <c r="BB83" s="761"/>
      <c r="BC83" s="762"/>
      <c r="BD83" s="761"/>
      <c r="BE83" s="299"/>
      <c r="BF83" s="296"/>
      <c r="BG83" s="297" t="str">
        <f>BH82 &amp; "-" &amp; BJ82</f>
        <v>01.01.2022-30.06.2022</v>
      </c>
      <c r="BH83" s="760"/>
      <c r="BI83" s="761"/>
      <c r="BJ83" s="762"/>
      <c r="BK83" s="761"/>
      <c r="BL83" s="299"/>
      <c r="BM83" s="296"/>
      <c r="BN83" s="297" t="str">
        <f>BO82 &amp; "-" &amp; BQ82</f>
        <v>01.07.2022-31.12.2022</v>
      </c>
      <c r="BO83" s="760"/>
      <c r="BP83" s="761"/>
      <c r="BQ83" s="762"/>
      <c r="BR83" s="761"/>
      <c r="BS83" s="299"/>
      <c r="BT83" s="296"/>
      <c r="BU83" s="297" t="str">
        <f>BV82 &amp; "-" &amp; BX82</f>
        <v>01.01.2023-30.06.2023</v>
      </c>
      <c r="BV83" s="760"/>
      <c r="BW83" s="761"/>
      <c r="BX83" s="762"/>
      <c r="BY83" s="761"/>
      <c r="BZ83" s="299"/>
      <c r="CA83" s="296"/>
      <c r="CB83" s="297" t="str">
        <f>CC82 &amp; "-" &amp; CE82</f>
        <v>01.07.2023-31.12.2023</v>
      </c>
      <c r="CC83" s="760"/>
      <c r="CD83" s="761"/>
      <c r="CE83" s="762"/>
      <c r="CF83" s="761"/>
      <c r="CG83" s="282"/>
      <c r="CH83" s="764"/>
      <c r="CL83" s="317"/>
    </row>
    <row r="84" spans="1:98" customFormat="1" ht="15" customHeight="1">
      <c r="A84" s="754"/>
      <c r="B84" s="754"/>
      <c r="C84" s="754"/>
      <c r="D84" s="754"/>
      <c r="E84" s="754"/>
      <c r="F84" s="340"/>
      <c r="G84" s="340"/>
      <c r="H84" s="340"/>
      <c r="I84" s="755"/>
      <c r="J84" s="755"/>
      <c r="K84" s="201"/>
      <c r="L84" s="112"/>
      <c r="M84" s="175" t="s">
        <v>410</v>
      </c>
      <c r="N84" s="197"/>
      <c r="O84" s="157"/>
      <c r="P84" s="157"/>
      <c r="Q84" s="157"/>
      <c r="R84" s="262"/>
      <c r="S84" s="198"/>
      <c r="T84" s="198"/>
      <c r="U84" s="198"/>
      <c r="V84" s="157"/>
      <c r="W84" s="157"/>
      <c r="X84" s="157"/>
      <c r="Y84" s="262"/>
      <c r="Z84" s="198"/>
      <c r="AA84" s="198"/>
      <c r="AB84" s="198"/>
      <c r="AC84" s="157"/>
      <c r="AD84" s="157"/>
      <c r="AE84" s="157"/>
      <c r="AF84" s="262"/>
      <c r="AG84" s="198"/>
      <c r="AH84" s="198"/>
      <c r="AI84" s="198"/>
      <c r="AJ84" s="157"/>
      <c r="AK84" s="157"/>
      <c r="AL84" s="157"/>
      <c r="AM84" s="262"/>
      <c r="AN84" s="198"/>
      <c r="AO84" s="198"/>
      <c r="AP84" s="198"/>
      <c r="AQ84" s="157"/>
      <c r="AR84" s="157"/>
      <c r="AS84" s="157"/>
      <c r="AT84" s="262"/>
      <c r="AU84" s="198"/>
      <c r="AV84" s="198"/>
      <c r="AW84" s="198"/>
      <c r="AX84" s="157"/>
      <c r="AY84" s="157"/>
      <c r="AZ84" s="157"/>
      <c r="BA84" s="262"/>
      <c r="BB84" s="198"/>
      <c r="BC84" s="198"/>
      <c r="BD84" s="198"/>
      <c r="BE84" s="157"/>
      <c r="BF84" s="157"/>
      <c r="BG84" s="157"/>
      <c r="BH84" s="262"/>
      <c r="BI84" s="198"/>
      <c r="BJ84" s="198"/>
      <c r="BK84" s="198"/>
      <c r="BL84" s="157"/>
      <c r="BM84" s="157"/>
      <c r="BN84" s="157"/>
      <c r="BO84" s="262"/>
      <c r="BP84" s="198"/>
      <c r="BQ84" s="198"/>
      <c r="BR84" s="198"/>
      <c r="BS84" s="157"/>
      <c r="BT84" s="157"/>
      <c r="BU84" s="157"/>
      <c r="BV84" s="262"/>
      <c r="BW84" s="198"/>
      <c r="BX84" s="198"/>
      <c r="BY84" s="198"/>
      <c r="BZ84" s="157"/>
      <c r="CA84" s="157"/>
      <c r="CB84" s="157"/>
      <c r="CC84" s="262"/>
      <c r="CD84" s="198"/>
      <c r="CE84" s="198"/>
      <c r="CF84" s="198"/>
      <c r="CG84" s="186"/>
      <c r="CH84" s="765"/>
      <c r="CI84" s="307"/>
      <c r="CJ84" s="307"/>
      <c r="CK84" s="307"/>
      <c r="CL84" s="317"/>
      <c r="CM84" s="307"/>
      <c r="CN84" s="298"/>
      <c r="CO84" s="298"/>
      <c r="CP84" s="298"/>
      <c r="CQ84" s="298"/>
      <c r="CR84" s="298"/>
      <c r="CS84" s="298"/>
      <c r="CT84" s="35"/>
    </row>
    <row r="85" spans="1:98" customFormat="1" ht="15" customHeight="1">
      <c r="A85" s="754"/>
      <c r="B85" s="754"/>
      <c r="C85" s="754"/>
      <c r="D85" s="754"/>
      <c r="E85" s="340"/>
      <c r="F85" s="652"/>
      <c r="G85" s="652"/>
      <c r="H85" s="652"/>
      <c r="I85" s="755"/>
      <c r="J85" s="85"/>
      <c r="K85" s="201"/>
      <c r="L85" s="112"/>
      <c r="M85" s="164" t="s">
        <v>13</v>
      </c>
      <c r="N85" s="197"/>
      <c r="O85" s="157"/>
      <c r="P85" s="157"/>
      <c r="Q85" s="157"/>
      <c r="R85" s="262"/>
      <c r="S85" s="198"/>
      <c r="T85" s="198"/>
      <c r="U85" s="197"/>
      <c r="V85" s="157"/>
      <c r="W85" s="157"/>
      <c r="X85" s="157"/>
      <c r="Y85" s="262"/>
      <c r="Z85" s="198"/>
      <c r="AA85" s="198"/>
      <c r="AB85" s="197"/>
      <c r="AC85" s="157"/>
      <c r="AD85" s="157"/>
      <c r="AE85" s="157"/>
      <c r="AF85" s="262"/>
      <c r="AG85" s="198"/>
      <c r="AH85" s="198"/>
      <c r="AI85" s="197"/>
      <c r="AJ85" s="157"/>
      <c r="AK85" s="157"/>
      <c r="AL85" s="157"/>
      <c r="AM85" s="262"/>
      <c r="AN85" s="198"/>
      <c r="AO85" s="198"/>
      <c r="AP85" s="197"/>
      <c r="AQ85" s="157"/>
      <c r="AR85" s="157"/>
      <c r="AS85" s="157"/>
      <c r="AT85" s="262"/>
      <c r="AU85" s="198"/>
      <c r="AV85" s="198"/>
      <c r="AW85" s="197"/>
      <c r="AX85" s="157"/>
      <c r="AY85" s="157"/>
      <c r="AZ85" s="157"/>
      <c r="BA85" s="262"/>
      <c r="BB85" s="198"/>
      <c r="BC85" s="198"/>
      <c r="BD85" s="197"/>
      <c r="BE85" s="157"/>
      <c r="BF85" s="157"/>
      <c r="BG85" s="157"/>
      <c r="BH85" s="262"/>
      <c r="BI85" s="198"/>
      <c r="BJ85" s="198"/>
      <c r="BK85" s="197"/>
      <c r="BL85" s="157"/>
      <c r="BM85" s="157"/>
      <c r="BN85" s="157"/>
      <c r="BO85" s="262"/>
      <c r="BP85" s="198"/>
      <c r="BQ85" s="198"/>
      <c r="BR85" s="197"/>
      <c r="BS85" s="157"/>
      <c r="BT85" s="157"/>
      <c r="BU85" s="157"/>
      <c r="BV85" s="262"/>
      <c r="BW85" s="198"/>
      <c r="BX85" s="198"/>
      <c r="BY85" s="197"/>
      <c r="BZ85" s="157"/>
      <c r="CA85" s="157"/>
      <c r="CB85" s="157"/>
      <c r="CC85" s="262"/>
      <c r="CD85" s="198"/>
      <c r="CE85" s="198"/>
      <c r="CF85" s="197"/>
      <c r="CG85" s="198"/>
      <c r="CH85" s="186"/>
      <c r="CI85" s="307"/>
      <c r="CJ85" s="307"/>
      <c r="CK85" s="307"/>
      <c r="CL85" s="307"/>
      <c r="CM85" s="307"/>
      <c r="CN85" s="307"/>
      <c r="CO85" s="307"/>
      <c r="CP85" s="307"/>
      <c r="CQ85" s="307"/>
      <c r="CR85" s="307"/>
      <c r="CS85" s="307"/>
    </row>
    <row r="86" spans="1:98" customFormat="1" ht="15" customHeight="1">
      <c r="A86" s="754"/>
      <c r="B86" s="754"/>
      <c r="C86" s="754"/>
      <c r="D86" s="340"/>
      <c r="E86" s="345" t="s">
        <v>256</v>
      </c>
      <c r="F86" s="652"/>
      <c r="G86" s="652"/>
      <c r="H86" s="652"/>
      <c r="I86" s="201"/>
      <c r="J86" s="85"/>
      <c r="K86" s="180"/>
      <c r="L86" s="112"/>
      <c r="M86" s="163" t="s">
        <v>411</v>
      </c>
      <c r="N86" s="197"/>
      <c r="O86" s="157"/>
      <c r="P86" s="157"/>
      <c r="Q86" s="157"/>
      <c r="R86" s="262"/>
      <c r="S86" s="198"/>
      <c r="T86" s="198"/>
      <c r="U86" s="197"/>
      <c r="V86" s="157"/>
      <c r="W86" s="157"/>
      <c r="X86" s="157"/>
      <c r="Y86" s="262"/>
      <c r="Z86" s="198"/>
      <c r="AA86" s="198"/>
      <c r="AB86" s="197"/>
      <c r="AC86" s="157"/>
      <c r="AD86" s="157"/>
      <c r="AE86" s="157"/>
      <c r="AF86" s="262"/>
      <c r="AG86" s="198"/>
      <c r="AH86" s="198"/>
      <c r="AI86" s="197"/>
      <c r="AJ86" s="157"/>
      <c r="AK86" s="157"/>
      <c r="AL86" s="157"/>
      <c r="AM86" s="262"/>
      <c r="AN86" s="198"/>
      <c r="AO86" s="198"/>
      <c r="AP86" s="197"/>
      <c r="AQ86" s="157"/>
      <c r="AR86" s="157"/>
      <c r="AS86" s="157"/>
      <c r="AT86" s="262"/>
      <c r="AU86" s="198"/>
      <c r="AV86" s="198"/>
      <c r="AW86" s="197"/>
      <c r="AX86" s="157"/>
      <c r="AY86" s="157"/>
      <c r="AZ86" s="157"/>
      <c r="BA86" s="262"/>
      <c r="BB86" s="198"/>
      <c r="BC86" s="198"/>
      <c r="BD86" s="197"/>
      <c r="BE86" s="157"/>
      <c r="BF86" s="157"/>
      <c r="BG86" s="157"/>
      <c r="BH86" s="262"/>
      <c r="BI86" s="198"/>
      <c r="BJ86" s="198"/>
      <c r="BK86" s="197"/>
      <c r="BL86" s="157"/>
      <c r="BM86" s="157"/>
      <c r="BN86" s="157"/>
      <c r="BO86" s="262"/>
      <c r="BP86" s="198"/>
      <c r="BQ86" s="198"/>
      <c r="BR86" s="197"/>
      <c r="BS86" s="157"/>
      <c r="BT86" s="157"/>
      <c r="BU86" s="157"/>
      <c r="BV86" s="262"/>
      <c r="BW86" s="198"/>
      <c r="BX86" s="198"/>
      <c r="BY86" s="197"/>
      <c r="BZ86" s="157"/>
      <c r="CA86" s="157"/>
      <c r="CB86" s="157"/>
      <c r="CC86" s="262"/>
      <c r="CD86" s="198"/>
      <c r="CE86" s="198"/>
      <c r="CF86" s="197"/>
      <c r="CG86" s="198"/>
      <c r="CH86" s="186"/>
      <c r="CI86" s="307"/>
      <c r="CJ86" s="307"/>
      <c r="CK86" s="307"/>
      <c r="CL86" s="307"/>
      <c r="CM86" s="307"/>
      <c r="CN86" s="307"/>
      <c r="CO86" s="307"/>
      <c r="CP86" s="307"/>
      <c r="CQ86" s="307"/>
      <c r="CR86" s="307"/>
      <c r="CS86" s="307"/>
    </row>
    <row r="87" spans="1:98" ht="22.5">
      <c r="A87" s="754"/>
      <c r="B87" s="754">
        <v>5</v>
      </c>
      <c r="C87" s="340"/>
      <c r="D87" s="340"/>
      <c r="E87" s="652"/>
      <c r="F87" s="652"/>
      <c r="G87" s="652"/>
      <c r="H87" s="652"/>
      <c r="I87" s="644"/>
      <c r="J87" s="181"/>
      <c r="K87" s="35"/>
      <c r="L87" s="656" t="str">
        <f>mergeValue(A87) &amp;"."&amp; mergeValue(B87)</f>
        <v>1.5</v>
      </c>
      <c r="M87" s="159" t="s">
        <v>18</v>
      </c>
      <c r="N87" s="285"/>
      <c r="O87" s="773" t="str">
        <f>IF('Перечень тарифов'!N29="","","" &amp; 'Перечень тарифов'!N29 &amp; "")</f>
        <v>Курский муниципальный район, Лебяженский сельсовет (38620432);</v>
      </c>
      <c r="P87" s="774"/>
      <c r="Q87" s="774"/>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4"/>
      <c r="BA87" s="774"/>
      <c r="BB87" s="774"/>
      <c r="BC87" s="774"/>
      <c r="BD87" s="774"/>
      <c r="BE87" s="774"/>
      <c r="BF87" s="774"/>
      <c r="BG87" s="774"/>
      <c r="BH87" s="774"/>
      <c r="BI87" s="774"/>
      <c r="BJ87" s="774"/>
      <c r="BK87" s="774"/>
      <c r="BL87" s="774"/>
      <c r="BM87" s="774"/>
      <c r="BN87" s="774"/>
      <c r="BO87" s="774"/>
      <c r="BP87" s="774"/>
      <c r="BQ87" s="774"/>
      <c r="BR87" s="774"/>
      <c r="BS87" s="774"/>
      <c r="BT87" s="774"/>
      <c r="BU87" s="774"/>
      <c r="BV87" s="774"/>
      <c r="BW87" s="774"/>
      <c r="BX87" s="774"/>
      <c r="BY87" s="774"/>
      <c r="BZ87" s="774"/>
      <c r="CA87" s="774"/>
      <c r="CB87" s="774"/>
      <c r="CC87" s="774"/>
      <c r="CD87" s="774"/>
      <c r="CE87" s="774"/>
      <c r="CF87" s="774"/>
      <c r="CG87" s="775"/>
      <c r="CH87" s="286" t="s">
        <v>508</v>
      </c>
    </row>
    <row r="88" spans="1:98" hidden="1">
      <c r="A88" s="754"/>
      <c r="B88" s="754"/>
      <c r="C88" s="754">
        <v>1</v>
      </c>
      <c r="D88" s="340"/>
      <c r="E88" s="652"/>
      <c r="F88" s="652"/>
      <c r="G88" s="652"/>
      <c r="H88" s="652"/>
      <c r="I88" s="344"/>
      <c r="J88" s="181"/>
      <c r="K88" s="101"/>
      <c r="L88" s="656" t="str">
        <f>mergeValue(A88) &amp;"."&amp; mergeValue(B88)&amp;"."&amp; mergeValue(C88)</f>
        <v>1.5.1</v>
      </c>
      <c r="M88" s="160"/>
      <c r="N88" s="285"/>
      <c r="O88" s="773"/>
      <c r="P88" s="774"/>
      <c r="Q88" s="774"/>
      <c r="R88" s="774"/>
      <c r="S88" s="774"/>
      <c r="T88" s="774"/>
      <c r="U88" s="774"/>
      <c r="V88" s="774"/>
      <c r="W88" s="774"/>
      <c r="X88" s="774"/>
      <c r="Y88" s="774"/>
      <c r="Z88" s="774"/>
      <c r="AA88" s="774"/>
      <c r="AB88" s="774"/>
      <c r="AC88" s="774"/>
      <c r="AD88" s="774"/>
      <c r="AE88" s="774"/>
      <c r="AF88" s="774"/>
      <c r="AG88" s="774"/>
      <c r="AH88" s="774"/>
      <c r="AI88" s="774"/>
      <c r="AJ88" s="774"/>
      <c r="AK88" s="774"/>
      <c r="AL88" s="774"/>
      <c r="AM88" s="774"/>
      <c r="AN88" s="774"/>
      <c r="AO88" s="774"/>
      <c r="AP88" s="774"/>
      <c r="AQ88" s="774"/>
      <c r="AR88" s="774"/>
      <c r="AS88" s="774"/>
      <c r="AT88" s="774"/>
      <c r="AU88" s="774"/>
      <c r="AV88" s="774"/>
      <c r="AW88" s="774"/>
      <c r="AX88" s="774"/>
      <c r="AY88" s="774"/>
      <c r="AZ88" s="774"/>
      <c r="BA88" s="774"/>
      <c r="BB88" s="774"/>
      <c r="BC88" s="774"/>
      <c r="BD88" s="774"/>
      <c r="BE88" s="774"/>
      <c r="BF88" s="774"/>
      <c r="BG88" s="774"/>
      <c r="BH88" s="774"/>
      <c r="BI88" s="774"/>
      <c r="BJ88" s="774"/>
      <c r="BK88" s="774"/>
      <c r="BL88" s="774"/>
      <c r="BM88" s="774"/>
      <c r="BN88" s="774"/>
      <c r="BO88" s="774"/>
      <c r="BP88" s="774"/>
      <c r="BQ88" s="774"/>
      <c r="BR88" s="774"/>
      <c r="BS88" s="774"/>
      <c r="BT88" s="774"/>
      <c r="BU88" s="774"/>
      <c r="BV88" s="774"/>
      <c r="BW88" s="774"/>
      <c r="BX88" s="774"/>
      <c r="BY88" s="774"/>
      <c r="BZ88" s="774"/>
      <c r="CA88" s="774"/>
      <c r="CB88" s="774"/>
      <c r="CC88" s="774"/>
      <c r="CD88" s="774"/>
      <c r="CE88" s="774"/>
      <c r="CF88" s="774"/>
      <c r="CG88" s="775"/>
      <c r="CH88" s="286"/>
      <c r="CL88" s="317"/>
    </row>
    <row r="89" spans="1:98" ht="33.75">
      <c r="A89" s="754"/>
      <c r="B89" s="754"/>
      <c r="C89" s="754"/>
      <c r="D89" s="754">
        <v>1</v>
      </c>
      <c r="E89" s="652"/>
      <c r="F89" s="652"/>
      <c r="G89" s="652"/>
      <c r="H89" s="652"/>
      <c r="I89" s="755"/>
      <c r="J89" s="181"/>
      <c r="K89" s="101"/>
      <c r="L89" s="656" t="str">
        <f>mergeValue(A89) &amp;"."&amp; mergeValue(B89)&amp;"."&amp; mergeValue(C89)&amp;"."&amp; mergeValue(D89)</f>
        <v>1.5.1.1</v>
      </c>
      <c r="M89" s="161" t="s">
        <v>409</v>
      </c>
      <c r="N89" s="285"/>
      <c r="O89" s="770"/>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1"/>
      <c r="AM89" s="771"/>
      <c r="AN89" s="771"/>
      <c r="AO89" s="771"/>
      <c r="AP89" s="771"/>
      <c r="AQ89" s="771"/>
      <c r="AR89" s="771"/>
      <c r="AS89" s="771"/>
      <c r="AT89" s="771"/>
      <c r="AU89" s="771"/>
      <c r="AV89" s="771"/>
      <c r="AW89" s="771"/>
      <c r="AX89" s="771"/>
      <c r="AY89" s="771"/>
      <c r="AZ89" s="771"/>
      <c r="BA89" s="771"/>
      <c r="BB89" s="771"/>
      <c r="BC89" s="771"/>
      <c r="BD89" s="771"/>
      <c r="BE89" s="771"/>
      <c r="BF89" s="771"/>
      <c r="BG89" s="771"/>
      <c r="BH89" s="771"/>
      <c r="BI89" s="771"/>
      <c r="BJ89" s="771"/>
      <c r="BK89" s="771"/>
      <c r="BL89" s="771"/>
      <c r="BM89" s="771"/>
      <c r="BN89" s="771"/>
      <c r="BO89" s="771"/>
      <c r="BP89" s="771"/>
      <c r="BQ89" s="771"/>
      <c r="BR89" s="771"/>
      <c r="BS89" s="771"/>
      <c r="BT89" s="771"/>
      <c r="BU89" s="771"/>
      <c r="BV89" s="771"/>
      <c r="BW89" s="771"/>
      <c r="BX89" s="771"/>
      <c r="BY89" s="771"/>
      <c r="BZ89" s="771"/>
      <c r="CA89" s="771"/>
      <c r="CB89" s="771"/>
      <c r="CC89" s="771"/>
      <c r="CD89" s="771"/>
      <c r="CE89" s="771"/>
      <c r="CF89" s="771"/>
      <c r="CG89" s="772"/>
      <c r="CH89" s="286" t="s">
        <v>629</v>
      </c>
      <c r="CL89" s="317"/>
    </row>
    <row r="90" spans="1:98" ht="33.75" customHeight="1">
      <c r="A90" s="754"/>
      <c r="B90" s="754"/>
      <c r="C90" s="754"/>
      <c r="D90" s="754"/>
      <c r="E90" s="754">
        <v>1</v>
      </c>
      <c r="F90" s="652"/>
      <c r="G90" s="652"/>
      <c r="H90" s="652"/>
      <c r="I90" s="755"/>
      <c r="J90" s="755"/>
      <c r="K90" s="101"/>
      <c r="L90" s="656" t="str">
        <f>mergeValue(A90) &amp;"."&amp; mergeValue(B90)&amp;"."&amp; mergeValue(C90)&amp;"."&amp; mergeValue(D90)&amp;"."&amp; mergeValue(E90)</f>
        <v>1.5.1.1.1</v>
      </c>
      <c r="M90" s="172" t="s">
        <v>10</v>
      </c>
      <c r="N90" s="286"/>
      <c r="O90" s="756" t="s">
        <v>697</v>
      </c>
      <c r="P90" s="757"/>
      <c r="Q90" s="757"/>
      <c r="R90" s="757"/>
      <c r="S90" s="757"/>
      <c r="T90" s="757"/>
      <c r="U90" s="757"/>
      <c r="V90" s="757"/>
      <c r="W90" s="757"/>
      <c r="X90" s="757"/>
      <c r="Y90" s="757"/>
      <c r="Z90" s="757"/>
      <c r="AA90" s="757"/>
      <c r="AB90" s="757"/>
      <c r="AC90" s="757"/>
      <c r="AD90" s="757"/>
      <c r="AE90" s="757"/>
      <c r="AF90" s="757"/>
      <c r="AG90" s="757"/>
      <c r="AH90" s="757"/>
      <c r="AI90" s="757"/>
      <c r="AJ90" s="757"/>
      <c r="AK90" s="757"/>
      <c r="AL90" s="757"/>
      <c r="AM90" s="757"/>
      <c r="AN90" s="757"/>
      <c r="AO90" s="757"/>
      <c r="AP90" s="757"/>
      <c r="AQ90" s="757"/>
      <c r="AR90" s="757"/>
      <c r="AS90" s="757"/>
      <c r="AT90" s="757"/>
      <c r="AU90" s="757"/>
      <c r="AV90" s="757"/>
      <c r="AW90" s="757"/>
      <c r="AX90" s="757"/>
      <c r="AY90" s="757"/>
      <c r="AZ90" s="757"/>
      <c r="BA90" s="757"/>
      <c r="BB90" s="757"/>
      <c r="BC90" s="757"/>
      <c r="BD90" s="757"/>
      <c r="BE90" s="757"/>
      <c r="BF90" s="757"/>
      <c r="BG90" s="757"/>
      <c r="BH90" s="757"/>
      <c r="BI90" s="757"/>
      <c r="BJ90" s="757"/>
      <c r="BK90" s="757"/>
      <c r="BL90" s="757"/>
      <c r="BM90" s="757"/>
      <c r="BN90" s="757"/>
      <c r="BO90" s="757"/>
      <c r="BP90" s="757"/>
      <c r="BQ90" s="757"/>
      <c r="BR90" s="757"/>
      <c r="BS90" s="757"/>
      <c r="BT90" s="757"/>
      <c r="BU90" s="757"/>
      <c r="BV90" s="757"/>
      <c r="BW90" s="757"/>
      <c r="BX90" s="757"/>
      <c r="BY90" s="757"/>
      <c r="BZ90" s="757"/>
      <c r="CA90" s="757"/>
      <c r="CB90" s="757"/>
      <c r="CC90" s="757"/>
      <c r="CD90" s="757"/>
      <c r="CE90" s="757"/>
      <c r="CF90" s="757"/>
      <c r="CG90" s="758"/>
      <c r="CH90" s="286" t="s">
        <v>509</v>
      </c>
      <c r="CJ90" s="317" t="str">
        <f>strCheckUnique(CK90:CK93)</f>
        <v/>
      </c>
      <c r="CL90" s="317"/>
    </row>
    <row r="91" spans="1:98" ht="66" customHeight="1">
      <c r="A91" s="754"/>
      <c r="B91" s="754"/>
      <c r="C91" s="754"/>
      <c r="D91" s="754"/>
      <c r="E91" s="754"/>
      <c r="F91" s="340">
        <v>1</v>
      </c>
      <c r="G91" s="340"/>
      <c r="H91" s="340"/>
      <c r="I91" s="755"/>
      <c r="J91" s="755"/>
      <c r="K91" s="344"/>
      <c r="L91" s="656" t="str">
        <f>mergeValue(A91) &amp;"."&amp; mergeValue(B91)&amp;"."&amp; mergeValue(C91)&amp;"."&amp; mergeValue(D91)&amp;"."&amp; mergeValue(E91)&amp;"."&amp; mergeValue(F91)</f>
        <v>1.5.1.1.1.1</v>
      </c>
      <c r="M91" s="333"/>
      <c r="N91" s="759"/>
      <c r="O91" s="674">
        <v>16.13</v>
      </c>
      <c r="P91" s="192"/>
      <c r="Q91" s="192"/>
      <c r="R91" s="760" t="s">
        <v>1380</v>
      </c>
      <c r="S91" s="761" t="s">
        <v>87</v>
      </c>
      <c r="T91" s="760" t="s">
        <v>1721</v>
      </c>
      <c r="U91" s="761" t="s">
        <v>87</v>
      </c>
      <c r="V91" s="674">
        <v>16.77</v>
      </c>
      <c r="W91" s="192"/>
      <c r="X91" s="192"/>
      <c r="Y91" s="760" t="s">
        <v>1722</v>
      </c>
      <c r="Z91" s="761" t="s">
        <v>87</v>
      </c>
      <c r="AA91" s="760" t="s">
        <v>1723</v>
      </c>
      <c r="AB91" s="761" t="s">
        <v>87</v>
      </c>
      <c r="AC91" s="674">
        <v>16.77</v>
      </c>
      <c r="AD91" s="192"/>
      <c r="AE91" s="192"/>
      <c r="AF91" s="760" t="s">
        <v>1724</v>
      </c>
      <c r="AG91" s="761" t="s">
        <v>87</v>
      </c>
      <c r="AH91" s="760" t="s">
        <v>1725</v>
      </c>
      <c r="AI91" s="761" t="s">
        <v>87</v>
      </c>
      <c r="AJ91" s="674">
        <v>17.71</v>
      </c>
      <c r="AK91" s="192"/>
      <c r="AL91" s="192"/>
      <c r="AM91" s="760" t="s">
        <v>1734</v>
      </c>
      <c r="AN91" s="761" t="s">
        <v>87</v>
      </c>
      <c r="AO91" s="760" t="s">
        <v>1735</v>
      </c>
      <c r="AP91" s="761" t="s">
        <v>87</v>
      </c>
      <c r="AQ91" s="674">
        <v>17.71</v>
      </c>
      <c r="AR91" s="192"/>
      <c r="AS91" s="192"/>
      <c r="AT91" s="760" t="s">
        <v>1726</v>
      </c>
      <c r="AU91" s="761" t="s">
        <v>87</v>
      </c>
      <c r="AV91" s="760" t="s">
        <v>1727</v>
      </c>
      <c r="AW91" s="761" t="s">
        <v>87</v>
      </c>
      <c r="AX91" s="674">
        <v>18.77</v>
      </c>
      <c r="AY91" s="192"/>
      <c r="AZ91" s="192"/>
      <c r="BA91" s="760" t="s">
        <v>1736</v>
      </c>
      <c r="BB91" s="761" t="s">
        <v>87</v>
      </c>
      <c r="BC91" s="760" t="s">
        <v>1737</v>
      </c>
      <c r="BD91" s="761" t="s">
        <v>87</v>
      </c>
      <c r="BE91" s="674">
        <v>18.77</v>
      </c>
      <c r="BF91" s="192"/>
      <c r="BG91" s="192"/>
      <c r="BH91" s="760" t="s">
        <v>1700</v>
      </c>
      <c r="BI91" s="761" t="s">
        <v>87</v>
      </c>
      <c r="BJ91" s="760" t="s">
        <v>1728</v>
      </c>
      <c r="BK91" s="761" t="s">
        <v>87</v>
      </c>
      <c r="BL91" s="674">
        <v>19.899999999999999</v>
      </c>
      <c r="BM91" s="192"/>
      <c r="BN91" s="192"/>
      <c r="BO91" s="760" t="s">
        <v>1729</v>
      </c>
      <c r="BP91" s="761" t="s">
        <v>87</v>
      </c>
      <c r="BQ91" s="760" t="s">
        <v>1730</v>
      </c>
      <c r="BR91" s="761" t="s">
        <v>87</v>
      </c>
      <c r="BS91" s="674">
        <v>18.86</v>
      </c>
      <c r="BT91" s="192"/>
      <c r="BU91" s="192"/>
      <c r="BV91" s="760" t="s">
        <v>1731</v>
      </c>
      <c r="BW91" s="761" t="s">
        <v>87</v>
      </c>
      <c r="BX91" s="760" t="s">
        <v>1732</v>
      </c>
      <c r="BY91" s="761" t="s">
        <v>87</v>
      </c>
      <c r="BZ91" s="674">
        <v>19.62</v>
      </c>
      <c r="CA91" s="192"/>
      <c r="CB91" s="192"/>
      <c r="CC91" s="760" t="s">
        <v>1733</v>
      </c>
      <c r="CD91" s="761" t="s">
        <v>87</v>
      </c>
      <c r="CE91" s="760" t="s">
        <v>1381</v>
      </c>
      <c r="CF91" s="761" t="s">
        <v>88</v>
      </c>
      <c r="CG91" s="282"/>
      <c r="CH91" s="763" t="s">
        <v>510</v>
      </c>
      <c r="CI91" s="298" t="str">
        <f>strCheckDate(O92:CG92)</f>
        <v/>
      </c>
      <c r="CK91" s="317" t="str">
        <f>IF(M91="","",M91 )</f>
        <v/>
      </c>
      <c r="CL91" s="317"/>
      <c r="CM91" s="317"/>
      <c r="CN91" s="317"/>
    </row>
    <row r="92" spans="1:98" ht="14.25" hidden="1" customHeight="1">
      <c r="A92" s="754"/>
      <c r="B92" s="754"/>
      <c r="C92" s="754"/>
      <c r="D92" s="754"/>
      <c r="E92" s="754"/>
      <c r="F92" s="340"/>
      <c r="G92" s="340"/>
      <c r="H92" s="340"/>
      <c r="I92" s="755"/>
      <c r="J92" s="755"/>
      <c r="K92" s="344"/>
      <c r="L92" s="171"/>
      <c r="M92" s="205"/>
      <c r="N92" s="759"/>
      <c r="O92" s="299"/>
      <c r="P92" s="296"/>
      <c r="Q92" s="297" t="str">
        <f>R91 &amp; "-" &amp; T91</f>
        <v>01.01.2019-30.06.2019</v>
      </c>
      <c r="R92" s="760"/>
      <c r="S92" s="761"/>
      <c r="T92" s="762"/>
      <c r="U92" s="761"/>
      <c r="V92" s="299"/>
      <c r="W92" s="296"/>
      <c r="X92" s="297" t="str">
        <f>Y91 &amp; "-" &amp; AA91</f>
        <v>01.07.2019-31.12.2019</v>
      </c>
      <c r="Y92" s="760"/>
      <c r="Z92" s="761"/>
      <c r="AA92" s="762"/>
      <c r="AB92" s="761"/>
      <c r="AC92" s="299"/>
      <c r="AD92" s="296"/>
      <c r="AE92" s="297" t="str">
        <f>AF91 &amp; "-" &amp; AH91</f>
        <v>01.01.2020-30.06.2020</v>
      </c>
      <c r="AF92" s="760"/>
      <c r="AG92" s="761"/>
      <c r="AH92" s="762"/>
      <c r="AI92" s="761"/>
      <c r="AJ92" s="299"/>
      <c r="AK92" s="296"/>
      <c r="AL92" s="297" t="str">
        <f>AM91 &amp; "-" &amp; AO91</f>
        <v>01.07.2020-31.12.2020</v>
      </c>
      <c r="AM92" s="760"/>
      <c r="AN92" s="761"/>
      <c r="AO92" s="762"/>
      <c r="AP92" s="761"/>
      <c r="AQ92" s="299"/>
      <c r="AR92" s="296"/>
      <c r="AS92" s="297" t="str">
        <f>AT91 &amp; "-" &amp; AV91</f>
        <v>01.01.2021-30.06.2021</v>
      </c>
      <c r="AT92" s="760"/>
      <c r="AU92" s="761"/>
      <c r="AV92" s="762"/>
      <c r="AW92" s="761"/>
      <c r="AX92" s="299"/>
      <c r="AY92" s="296"/>
      <c r="AZ92" s="297" t="str">
        <f>BA91 &amp; "-" &amp; BC91</f>
        <v>01.07.2021-31.12.2021</v>
      </c>
      <c r="BA92" s="760"/>
      <c r="BB92" s="761"/>
      <c r="BC92" s="762"/>
      <c r="BD92" s="761"/>
      <c r="BE92" s="299"/>
      <c r="BF92" s="296"/>
      <c r="BG92" s="297" t="str">
        <f>BH91 &amp; "-" &amp; BJ91</f>
        <v>01.01.2022-30.06.2022</v>
      </c>
      <c r="BH92" s="760"/>
      <c r="BI92" s="761"/>
      <c r="BJ92" s="762"/>
      <c r="BK92" s="761"/>
      <c r="BL92" s="299"/>
      <c r="BM92" s="296"/>
      <c r="BN92" s="297" t="str">
        <f>BO91 &amp; "-" &amp; BQ91</f>
        <v>01.07.2022-31.12.2022</v>
      </c>
      <c r="BO92" s="760"/>
      <c r="BP92" s="761"/>
      <c r="BQ92" s="762"/>
      <c r="BR92" s="761"/>
      <c r="BS92" s="299"/>
      <c r="BT92" s="296"/>
      <c r="BU92" s="297" t="str">
        <f>BV91 &amp; "-" &amp; BX91</f>
        <v>01.01.2023-30.06.2023</v>
      </c>
      <c r="BV92" s="760"/>
      <c r="BW92" s="761"/>
      <c r="BX92" s="762"/>
      <c r="BY92" s="761"/>
      <c r="BZ92" s="299"/>
      <c r="CA92" s="296"/>
      <c r="CB92" s="297" t="str">
        <f>CC91 &amp; "-" &amp; CE91</f>
        <v>01.07.2023-31.12.2023</v>
      </c>
      <c r="CC92" s="760"/>
      <c r="CD92" s="761"/>
      <c r="CE92" s="762"/>
      <c r="CF92" s="761"/>
      <c r="CG92" s="282"/>
      <c r="CH92" s="764"/>
      <c r="CL92" s="317"/>
    </row>
    <row r="93" spans="1:98" customFormat="1" ht="15" customHeight="1">
      <c r="A93" s="754"/>
      <c r="B93" s="754"/>
      <c r="C93" s="754"/>
      <c r="D93" s="754"/>
      <c r="E93" s="754"/>
      <c r="F93" s="340"/>
      <c r="G93" s="340"/>
      <c r="H93" s="340"/>
      <c r="I93" s="755"/>
      <c r="J93" s="755"/>
      <c r="K93" s="201"/>
      <c r="L93" s="112"/>
      <c r="M93" s="175" t="s">
        <v>410</v>
      </c>
      <c r="N93" s="197"/>
      <c r="O93" s="157"/>
      <c r="P93" s="157"/>
      <c r="Q93" s="157"/>
      <c r="R93" s="262"/>
      <c r="S93" s="198"/>
      <c r="T93" s="198"/>
      <c r="U93" s="198"/>
      <c r="V93" s="157"/>
      <c r="W93" s="157"/>
      <c r="X93" s="157"/>
      <c r="Y93" s="262"/>
      <c r="Z93" s="198"/>
      <c r="AA93" s="198"/>
      <c r="AB93" s="198"/>
      <c r="AC93" s="157"/>
      <c r="AD93" s="157"/>
      <c r="AE93" s="157"/>
      <c r="AF93" s="262"/>
      <c r="AG93" s="198"/>
      <c r="AH93" s="198"/>
      <c r="AI93" s="198"/>
      <c r="AJ93" s="157"/>
      <c r="AK93" s="157"/>
      <c r="AL93" s="157"/>
      <c r="AM93" s="262"/>
      <c r="AN93" s="198"/>
      <c r="AO93" s="198"/>
      <c r="AP93" s="198"/>
      <c r="AQ93" s="157"/>
      <c r="AR93" s="157"/>
      <c r="AS93" s="157"/>
      <c r="AT93" s="262"/>
      <c r="AU93" s="198"/>
      <c r="AV93" s="198"/>
      <c r="AW93" s="198"/>
      <c r="AX93" s="157"/>
      <c r="AY93" s="157"/>
      <c r="AZ93" s="157"/>
      <c r="BA93" s="262"/>
      <c r="BB93" s="198"/>
      <c r="BC93" s="198"/>
      <c r="BD93" s="198"/>
      <c r="BE93" s="157"/>
      <c r="BF93" s="157"/>
      <c r="BG93" s="157"/>
      <c r="BH93" s="262"/>
      <c r="BI93" s="198"/>
      <c r="BJ93" s="198"/>
      <c r="BK93" s="198"/>
      <c r="BL93" s="157"/>
      <c r="BM93" s="157"/>
      <c r="BN93" s="157"/>
      <c r="BO93" s="262"/>
      <c r="BP93" s="198"/>
      <c r="BQ93" s="198"/>
      <c r="BR93" s="198"/>
      <c r="BS93" s="157"/>
      <c r="BT93" s="157"/>
      <c r="BU93" s="157"/>
      <c r="BV93" s="262"/>
      <c r="BW93" s="198"/>
      <c r="BX93" s="198"/>
      <c r="BY93" s="198"/>
      <c r="BZ93" s="157"/>
      <c r="CA93" s="157"/>
      <c r="CB93" s="157"/>
      <c r="CC93" s="262"/>
      <c r="CD93" s="198"/>
      <c r="CE93" s="198"/>
      <c r="CF93" s="198"/>
      <c r="CG93" s="186"/>
      <c r="CH93" s="765"/>
      <c r="CI93" s="307"/>
      <c r="CJ93" s="307"/>
      <c r="CK93" s="307"/>
      <c r="CL93" s="317"/>
      <c r="CM93" s="307"/>
      <c r="CN93" s="298"/>
      <c r="CO93" s="298"/>
      <c r="CP93" s="298"/>
      <c r="CQ93" s="298"/>
      <c r="CR93" s="298"/>
      <c r="CS93" s="298"/>
      <c r="CT93" s="35"/>
    </row>
    <row r="94" spans="1:98" ht="33.75" customHeight="1">
      <c r="A94" s="754"/>
      <c r="B94" s="754"/>
      <c r="C94" s="754"/>
      <c r="D94" s="754"/>
      <c r="E94" s="754">
        <v>2</v>
      </c>
      <c r="F94" s="668"/>
      <c r="G94" s="668"/>
      <c r="H94" s="668"/>
      <c r="I94" s="755"/>
      <c r="J94" s="755" t="s">
        <v>1708</v>
      </c>
      <c r="K94" s="101"/>
      <c r="L94" s="670" t="str">
        <f>mergeValue(A94) &amp;"."&amp; mergeValue(B94)&amp;"."&amp; mergeValue(C94)&amp;"."&amp; mergeValue(D94)&amp;"."&amp; mergeValue(E94)</f>
        <v>1.5.1.1.2</v>
      </c>
      <c r="M94" s="172" t="s">
        <v>10</v>
      </c>
      <c r="N94" s="286"/>
      <c r="O94" s="756" t="s">
        <v>306</v>
      </c>
      <c r="P94" s="757"/>
      <c r="Q94" s="757"/>
      <c r="R94" s="757"/>
      <c r="S94" s="757"/>
      <c r="T94" s="757"/>
      <c r="U94" s="757"/>
      <c r="V94" s="757"/>
      <c r="W94" s="757"/>
      <c r="X94" s="757"/>
      <c r="Y94" s="757"/>
      <c r="Z94" s="757"/>
      <c r="AA94" s="757"/>
      <c r="AB94" s="757"/>
      <c r="AC94" s="757"/>
      <c r="AD94" s="757"/>
      <c r="AE94" s="757"/>
      <c r="AF94" s="757"/>
      <c r="AG94" s="757"/>
      <c r="AH94" s="757"/>
      <c r="AI94" s="757"/>
      <c r="AJ94" s="757"/>
      <c r="AK94" s="757"/>
      <c r="AL94" s="757"/>
      <c r="AM94" s="757"/>
      <c r="AN94" s="757"/>
      <c r="AO94" s="757"/>
      <c r="AP94" s="757"/>
      <c r="AQ94" s="757"/>
      <c r="AR94" s="757"/>
      <c r="AS94" s="757"/>
      <c r="AT94" s="757"/>
      <c r="AU94" s="757"/>
      <c r="AV94" s="757"/>
      <c r="AW94" s="757"/>
      <c r="AX94" s="757"/>
      <c r="AY94" s="757"/>
      <c r="AZ94" s="757"/>
      <c r="BA94" s="757"/>
      <c r="BB94" s="757"/>
      <c r="BC94" s="757"/>
      <c r="BD94" s="757"/>
      <c r="BE94" s="757"/>
      <c r="BF94" s="757"/>
      <c r="BG94" s="757"/>
      <c r="BH94" s="757"/>
      <c r="BI94" s="757"/>
      <c r="BJ94" s="757"/>
      <c r="BK94" s="757"/>
      <c r="BL94" s="757"/>
      <c r="BM94" s="757"/>
      <c r="BN94" s="757"/>
      <c r="BO94" s="757"/>
      <c r="BP94" s="757"/>
      <c r="BQ94" s="757"/>
      <c r="BR94" s="757"/>
      <c r="BS94" s="757"/>
      <c r="BT94" s="757"/>
      <c r="BU94" s="757"/>
      <c r="BV94" s="757"/>
      <c r="BW94" s="757"/>
      <c r="BX94" s="757"/>
      <c r="BY94" s="757"/>
      <c r="BZ94" s="757"/>
      <c r="CA94" s="757"/>
      <c r="CB94" s="757"/>
      <c r="CC94" s="757"/>
      <c r="CD94" s="757"/>
      <c r="CE94" s="757"/>
      <c r="CF94" s="757"/>
      <c r="CG94" s="758"/>
      <c r="CH94" s="286" t="s">
        <v>509</v>
      </c>
      <c r="CJ94" s="317" t="str">
        <f>strCheckUnique(CK94:CK97)</f>
        <v/>
      </c>
      <c r="CL94" s="317"/>
    </row>
    <row r="95" spans="1:98" ht="66" customHeight="1">
      <c r="A95" s="754"/>
      <c r="B95" s="754"/>
      <c r="C95" s="754"/>
      <c r="D95" s="754"/>
      <c r="E95" s="754"/>
      <c r="F95" s="340">
        <v>1</v>
      </c>
      <c r="G95" s="340"/>
      <c r="H95" s="340"/>
      <c r="I95" s="755"/>
      <c r="J95" s="755"/>
      <c r="K95" s="344"/>
      <c r="L95" s="670" t="str">
        <f>mergeValue(A95) &amp;"."&amp; mergeValue(B95)&amp;"."&amp; mergeValue(C95)&amp;"."&amp; mergeValue(D95)&amp;"."&amp; mergeValue(E95)&amp;"."&amp; mergeValue(F95)</f>
        <v>1.5.1.1.2.1</v>
      </c>
      <c r="M95" s="333"/>
      <c r="N95" s="759"/>
      <c r="O95" s="674">
        <v>16.13</v>
      </c>
      <c r="P95" s="192"/>
      <c r="Q95" s="192"/>
      <c r="R95" s="760" t="s">
        <v>1380</v>
      </c>
      <c r="S95" s="761" t="s">
        <v>87</v>
      </c>
      <c r="T95" s="760" t="s">
        <v>1721</v>
      </c>
      <c r="U95" s="761" t="s">
        <v>87</v>
      </c>
      <c r="V95" s="674">
        <v>17.809999999999999</v>
      </c>
      <c r="W95" s="192"/>
      <c r="X95" s="192"/>
      <c r="Y95" s="760" t="s">
        <v>1722</v>
      </c>
      <c r="Z95" s="761" t="s">
        <v>87</v>
      </c>
      <c r="AA95" s="760" t="s">
        <v>1723</v>
      </c>
      <c r="AB95" s="761" t="s">
        <v>87</v>
      </c>
      <c r="AC95" s="674">
        <v>17.809999999999999</v>
      </c>
      <c r="AD95" s="192"/>
      <c r="AE95" s="192"/>
      <c r="AF95" s="760" t="s">
        <v>1724</v>
      </c>
      <c r="AG95" s="761" t="s">
        <v>87</v>
      </c>
      <c r="AH95" s="760" t="s">
        <v>1725</v>
      </c>
      <c r="AI95" s="761" t="s">
        <v>87</v>
      </c>
      <c r="AJ95" s="674">
        <v>20.87</v>
      </c>
      <c r="AK95" s="192"/>
      <c r="AL95" s="192"/>
      <c r="AM95" s="760" t="s">
        <v>1734</v>
      </c>
      <c r="AN95" s="761" t="s">
        <v>87</v>
      </c>
      <c r="AO95" s="760" t="s">
        <v>1735</v>
      </c>
      <c r="AP95" s="761" t="s">
        <v>87</v>
      </c>
      <c r="AQ95" s="674">
        <v>20.87</v>
      </c>
      <c r="AR95" s="192"/>
      <c r="AS95" s="192"/>
      <c r="AT95" s="760" t="s">
        <v>1726</v>
      </c>
      <c r="AU95" s="761" t="s">
        <v>87</v>
      </c>
      <c r="AV95" s="760" t="s">
        <v>1727</v>
      </c>
      <c r="AW95" s="761" t="s">
        <v>87</v>
      </c>
      <c r="AX95" s="674">
        <v>22.62</v>
      </c>
      <c r="AY95" s="192"/>
      <c r="AZ95" s="192"/>
      <c r="BA95" s="760" t="s">
        <v>1736</v>
      </c>
      <c r="BB95" s="761" t="s">
        <v>87</v>
      </c>
      <c r="BC95" s="760" t="s">
        <v>1737</v>
      </c>
      <c r="BD95" s="761" t="s">
        <v>87</v>
      </c>
      <c r="BE95" s="674">
        <v>22.62</v>
      </c>
      <c r="BF95" s="192"/>
      <c r="BG95" s="192"/>
      <c r="BH95" s="760" t="s">
        <v>1700</v>
      </c>
      <c r="BI95" s="761" t="s">
        <v>87</v>
      </c>
      <c r="BJ95" s="760" t="s">
        <v>1728</v>
      </c>
      <c r="BK95" s="761" t="s">
        <v>87</v>
      </c>
      <c r="BL95" s="674">
        <v>23.57</v>
      </c>
      <c r="BM95" s="192"/>
      <c r="BN95" s="192"/>
      <c r="BO95" s="760" t="s">
        <v>1729</v>
      </c>
      <c r="BP95" s="761" t="s">
        <v>87</v>
      </c>
      <c r="BQ95" s="760" t="s">
        <v>1730</v>
      </c>
      <c r="BR95" s="761" t="s">
        <v>87</v>
      </c>
      <c r="BS95" s="674">
        <v>21.2</v>
      </c>
      <c r="BT95" s="192"/>
      <c r="BU95" s="192"/>
      <c r="BV95" s="760" t="s">
        <v>1731</v>
      </c>
      <c r="BW95" s="761" t="s">
        <v>87</v>
      </c>
      <c r="BX95" s="760" t="s">
        <v>1732</v>
      </c>
      <c r="BY95" s="761" t="s">
        <v>87</v>
      </c>
      <c r="BZ95" s="674">
        <v>21.88</v>
      </c>
      <c r="CA95" s="192"/>
      <c r="CB95" s="192"/>
      <c r="CC95" s="760" t="s">
        <v>1733</v>
      </c>
      <c r="CD95" s="761" t="s">
        <v>87</v>
      </c>
      <c r="CE95" s="760" t="s">
        <v>1381</v>
      </c>
      <c r="CF95" s="761" t="s">
        <v>88</v>
      </c>
      <c r="CG95" s="282"/>
      <c r="CH95" s="763" t="s">
        <v>510</v>
      </c>
      <c r="CI95" s="298" t="str">
        <f>strCheckDate(O96:CG96)</f>
        <v/>
      </c>
      <c r="CK95" s="317" t="str">
        <f>IF(M95="","",M95 )</f>
        <v/>
      </c>
      <c r="CL95" s="317"/>
      <c r="CM95" s="317"/>
      <c r="CN95" s="317"/>
    </row>
    <row r="96" spans="1:98" ht="14.25" hidden="1" customHeight="1">
      <c r="A96" s="754"/>
      <c r="B96" s="754"/>
      <c r="C96" s="754"/>
      <c r="D96" s="754"/>
      <c r="E96" s="754"/>
      <c r="F96" s="340"/>
      <c r="G96" s="340"/>
      <c r="H96" s="340"/>
      <c r="I96" s="755"/>
      <c r="J96" s="755"/>
      <c r="K96" s="344"/>
      <c r="L96" s="171"/>
      <c r="M96" s="205"/>
      <c r="N96" s="759"/>
      <c r="O96" s="299"/>
      <c r="P96" s="296"/>
      <c r="Q96" s="297" t="str">
        <f>R95 &amp; "-" &amp; T95</f>
        <v>01.01.2019-30.06.2019</v>
      </c>
      <c r="R96" s="760"/>
      <c r="S96" s="761"/>
      <c r="T96" s="762"/>
      <c r="U96" s="761"/>
      <c r="V96" s="299"/>
      <c r="W96" s="296"/>
      <c r="X96" s="297" t="str">
        <f>Y95 &amp; "-" &amp; AA95</f>
        <v>01.07.2019-31.12.2019</v>
      </c>
      <c r="Y96" s="760"/>
      <c r="Z96" s="761"/>
      <c r="AA96" s="762"/>
      <c r="AB96" s="761"/>
      <c r="AC96" s="299"/>
      <c r="AD96" s="296"/>
      <c r="AE96" s="297" t="str">
        <f>AF95 &amp; "-" &amp; AH95</f>
        <v>01.01.2020-30.06.2020</v>
      </c>
      <c r="AF96" s="760"/>
      <c r="AG96" s="761"/>
      <c r="AH96" s="762"/>
      <c r="AI96" s="761"/>
      <c r="AJ96" s="299"/>
      <c r="AK96" s="296"/>
      <c r="AL96" s="297" t="str">
        <f>AM95 &amp; "-" &amp; AO95</f>
        <v>01.07.2020-31.12.2020</v>
      </c>
      <c r="AM96" s="760"/>
      <c r="AN96" s="761"/>
      <c r="AO96" s="762"/>
      <c r="AP96" s="761"/>
      <c r="AQ96" s="299"/>
      <c r="AR96" s="296"/>
      <c r="AS96" s="297" t="str">
        <f>AT95 &amp; "-" &amp; AV95</f>
        <v>01.01.2021-30.06.2021</v>
      </c>
      <c r="AT96" s="760"/>
      <c r="AU96" s="761"/>
      <c r="AV96" s="762"/>
      <c r="AW96" s="761"/>
      <c r="AX96" s="299"/>
      <c r="AY96" s="296"/>
      <c r="AZ96" s="297" t="str">
        <f>BA95 &amp; "-" &amp; BC95</f>
        <v>01.07.2021-31.12.2021</v>
      </c>
      <c r="BA96" s="760"/>
      <c r="BB96" s="761"/>
      <c r="BC96" s="762"/>
      <c r="BD96" s="761"/>
      <c r="BE96" s="299"/>
      <c r="BF96" s="296"/>
      <c r="BG96" s="297" t="str">
        <f>BH95 &amp; "-" &amp; BJ95</f>
        <v>01.01.2022-30.06.2022</v>
      </c>
      <c r="BH96" s="760"/>
      <c r="BI96" s="761"/>
      <c r="BJ96" s="762"/>
      <c r="BK96" s="761"/>
      <c r="BL96" s="299"/>
      <c r="BM96" s="296"/>
      <c r="BN96" s="297" t="str">
        <f>BO95 &amp; "-" &amp; BQ95</f>
        <v>01.07.2022-31.12.2022</v>
      </c>
      <c r="BO96" s="760"/>
      <c r="BP96" s="761"/>
      <c r="BQ96" s="762"/>
      <c r="BR96" s="761"/>
      <c r="BS96" s="299"/>
      <c r="BT96" s="296"/>
      <c r="BU96" s="297" t="str">
        <f>BV95 &amp; "-" &amp; BX95</f>
        <v>01.01.2023-30.06.2023</v>
      </c>
      <c r="BV96" s="760"/>
      <c r="BW96" s="761"/>
      <c r="BX96" s="762"/>
      <c r="BY96" s="761"/>
      <c r="BZ96" s="299"/>
      <c r="CA96" s="296"/>
      <c r="CB96" s="297" t="str">
        <f>CC95 &amp; "-" &amp; CE95</f>
        <v>01.07.2023-31.12.2023</v>
      </c>
      <c r="CC96" s="760"/>
      <c r="CD96" s="761"/>
      <c r="CE96" s="762"/>
      <c r="CF96" s="761"/>
      <c r="CG96" s="282"/>
      <c r="CH96" s="764"/>
      <c r="CL96" s="317"/>
    </row>
    <row r="97" spans="1:98" customFormat="1" ht="15" customHeight="1">
      <c r="A97" s="754"/>
      <c r="B97" s="754"/>
      <c r="C97" s="754"/>
      <c r="D97" s="754"/>
      <c r="E97" s="754"/>
      <c r="F97" s="340"/>
      <c r="G97" s="340"/>
      <c r="H97" s="340"/>
      <c r="I97" s="755"/>
      <c r="J97" s="755"/>
      <c r="K97" s="201"/>
      <c r="L97" s="112"/>
      <c r="M97" s="175" t="s">
        <v>410</v>
      </c>
      <c r="N97" s="197"/>
      <c r="O97" s="157"/>
      <c r="P97" s="157"/>
      <c r="Q97" s="157"/>
      <c r="R97" s="262"/>
      <c r="S97" s="198"/>
      <c r="T97" s="198"/>
      <c r="U97" s="198"/>
      <c r="V97" s="157"/>
      <c r="W97" s="157"/>
      <c r="X97" s="157"/>
      <c r="Y97" s="262"/>
      <c r="Z97" s="198"/>
      <c r="AA97" s="198"/>
      <c r="AB97" s="198"/>
      <c r="AC97" s="157"/>
      <c r="AD97" s="157"/>
      <c r="AE97" s="157"/>
      <c r="AF97" s="262"/>
      <c r="AG97" s="198"/>
      <c r="AH97" s="198"/>
      <c r="AI97" s="198"/>
      <c r="AJ97" s="157"/>
      <c r="AK97" s="157"/>
      <c r="AL97" s="157"/>
      <c r="AM97" s="262"/>
      <c r="AN97" s="198"/>
      <c r="AO97" s="198"/>
      <c r="AP97" s="198"/>
      <c r="AQ97" s="157"/>
      <c r="AR97" s="157"/>
      <c r="AS97" s="157"/>
      <c r="AT97" s="262"/>
      <c r="AU97" s="198"/>
      <c r="AV97" s="198"/>
      <c r="AW97" s="198"/>
      <c r="AX97" s="157"/>
      <c r="AY97" s="157"/>
      <c r="AZ97" s="157"/>
      <c r="BA97" s="262"/>
      <c r="BB97" s="198"/>
      <c r="BC97" s="198"/>
      <c r="BD97" s="198"/>
      <c r="BE97" s="157"/>
      <c r="BF97" s="157"/>
      <c r="BG97" s="157"/>
      <c r="BH97" s="262"/>
      <c r="BI97" s="198"/>
      <c r="BJ97" s="198"/>
      <c r="BK97" s="198"/>
      <c r="BL97" s="157"/>
      <c r="BM97" s="157"/>
      <c r="BN97" s="157"/>
      <c r="BO97" s="262"/>
      <c r="BP97" s="198"/>
      <c r="BQ97" s="198"/>
      <c r="BR97" s="198"/>
      <c r="BS97" s="157"/>
      <c r="BT97" s="157"/>
      <c r="BU97" s="157"/>
      <c r="BV97" s="262"/>
      <c r="BW97" s="198"/>
      <c r="BX97" s="198"/>
      <c r="BY97" s="198"/>
      <c r="BZ97" s="157"/>
      <c r="CA97" s="157"/>
      <c r="CB97" s="157"/>
      <c r="CC97" s="262"/>
      <c r="CD97" s="198"/>
      <c r="CE97" s="198"/>
      <c r="CF97" s="198"/>
      <c r="CG97" s="186"/>
      <c r="CH97" s="765"/>
      <c r="CI97" s="307"/>
      <c r="CJ97" s="307"/>
      <c r="CK97" s="307"/>
      <c r="CL97" s="317"/>
      <c r="CM97" s="307"/>
      <c r="CN97" s="298"/>
      <c r="CO97" s="298"/>
      <c r="CP97" s="298"/>
      <c r="CQ97" s="298"/>
      <c r="CR97" s="298"/>
      <c r="CS97" s="298"/>
      <c r="CT97" s="35"/>
    </row>
    <row r="98" spans="1:98" ht="33.75" customHeight="1">
      <c r="A98" s="754"/>
      <c r="B98" s="754"/>
      <c r="C98" s="754"/>
      <c r="D98" s="754"/>
      <c r="E98" s="754">
        <v>3</v>
      </c>
      <c r="F98" s="668"/>
      <c r="G98" s="668"/>
      <c r="H98" s="668"/>
      <c r="I98" s="755"/>
      <c r="J98" s="755" t="s">
        <v>1708</v>
      </c>
      <c r="K98" s="101"/>
      <c r="L98" s="670" t="str">
        <f>mergeValue(A98) &amp;"."&amp; mergeValue(B98)&amp;"."&amp; mergeValue(C98)&amp;"."&amp; mergeValue(D98)&amp;"."&amp; mergeValue(E98)</f>
        <v>1.5.1.1.3</v>
      </c>
      <c r="M98" s="172" t="s">
        <v>10</v>
      </c>
      <c r="N98" s="286"/>
      <c r="O98" s="756" t="s">
        <v>307</v>
      </c>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7"/>
      <c r="AY98" s="757"/>
      <c r="AZ98" s="757"/>
      <c r="BA98" s="757"/>
      <c r="BB98" s="757"/>
      <c r="BC98" s="757"/>
      <c r="BD98" s="757"/>
      <c r="BE98" s="757"/>
      <c r="BF98" s="757"/>
      <c r="BG98" s="757"/>
      <c r="BH98" s="757"/>
      <c r="BI98" s="757"/>
      <c r="BJ98" s="757"/>
      <c r="BK98" s="757"/>
      <c r="BL98" s="757"/>
      <c r="BM98" s="757"/>
      <c r="BN98" s="757"/>
      <c r="BO98" s="757"/>
      <c r="BP98" s="757"/>
      <c r="BQ98" s="757"/>
      <c r="BR98" s="757"/>
      <c r="BS98" s="757"/>
      <c r="BT98" s="757"/>
      <c r="BU98" s="757"/>
      <c r="BV98" s="757"/>
      <c r="BW98" s="757"/>
      <c r="BX98" s="757"/>
      <c r="BY98" s="757"/>
      <c r="BZ98" s="757"/>
      <c r="CA98" s="757"/>
      <c r="CB98" s="757"/>
      <c r="CC98" s="757"/>
      <c r="CD98" s="757"/>
      <c r="CE98" s="757"/>
      <c r="CF98" s="757"/>
      <c r="CG98" s="758"/>
      <c r="CH98" s="286" t="s">
        <v>509</v>
      </c>
      <c r="CJ98" s="317" t="str">
        <f>strCheckUnique(CK98:CK101)</f>
        <v/>
      </c>
      <c r="CL98" s="317"/>
    </row>
    <row r="99" spans="1:98" ht="66" customHeight="1">
      <c r="A99" s="754"/>
      <c r="B99" s="754"/>
      <c r="C99" s="754"/>
      <c r="D99" s="754"/>
      <c r="E99" s="754"/>
      <c r="F99" s="340">
        <v>1</v>
      </c>
      <c r="G99" s="340"/>
      <c r="H99" s="340"/>
      <c r="I99" s="755"/>
      <c r="J99" s="755"/>
      <c r="K99" s="344"/>
      <c r="L99" s="670" t="str">
        <f>mergeValue(A99) &amp;"."&amp; mergeValue(B99)&amp;"."&amp; mergeValue(C99)&amp;"."&amp; mergeValue(D99)&amp;"."&amp; mergeValue(E99)&amp;"."&amp; mergeValue(F99)</f>
        <v>1.5.1.1.3.1</v>
      </c>
      <c r="M99" s="333"/>
      <c r="N99" s="759"/>
      <c r="O99" s="674">
        <v>16.13</v>
      </c>
      <c r="P99" s="192"/>
      <c r="Q99" s="192"/>
      <c r="R99" s="760" t="s">
        <v>1380</v>
      </c>
      <c r="S99" s="761" t="s">
        <v>87</v>
      </c>
      <c r="T99" s="760" t="s">
        <v>1721</v>
      </c>
      <c r="U99" s="761" t="s">
        <v>87</v>
      </c>
      <c r="V99" s="674">
        <v>17.809999999999999</v>
      </c>
      <c r="W99" s="192"/>
      <c r="X99" s="192"/>
      <c r="Y99" s="760" t="s">
        <v>1722</v>
      </c>
      <c r="Z99" s="761" t="s">
        <v>87</v>
      </c>
      <c r="AA99" s="760" t="s">
        <v>1723</v>
      </c>
      <c r="AB99" s="761" t="s">
        <v>87</v>
      </c>
      <c r="AC99" s="674">
        <v>17.809999999999999</v>
      </c>
      <c r="AD99" s="192"/>
      <c r="AE99" s="192"/>
      <c r="AF99" s="760" t="s">
        <v>1724</v>
      </c>
      <c r="AG99" s="761" t="s">
        <v>87</v>
      </c>
      <c r="AH99" s="760" t="s">
        <v>1725</v>
      </c>
      <c r="AI99" s="761" t="s">
        <v>87</v>
      </c>
      <c r="AJ99" s="674">
        <v>20.87</v>
      </c>
      <c r="AK99" s="192"/>
      <c r="AL99" s="192"/>
      <c r="AM99" s="760" t="s">
        <v>1734</v>
      </c>
      <c r="AN99" s="761" t="s">
        <v>87</v>
      </c>
      <c r="AO99" s="760" t="s">
        <v>1735</v>
      </c>
      <c r="AP99" s="761" t="s">
        <v>87</v>
      </c>
      <c r="AQ99" s="674">
        <v>20.87</v>
      </c>
      <c r="AR99" s="192"/>
      <c r="AS99" s="192"/>
      <c r="AT99" s="760" t="s">
        <v>1726</v>
      </c>
      <c r="AU99" s="761" t="s">
        <v>87</v>
      </c>
      <c r="AV99" s="760" t="s">
        <v>1727</v>
      </c>
      <c r="AW99" s="761" t="s">
        <v>87</v>
      </c>
      <c r="AX99" s="674">
        <v>22.62</v>
      </c>
      <c r="AY99" s="192"/>
      <c r="AZ99" s="192"/>
      <c r="BA99" s="760" t="s">
        <v>1736</v>
      </c>
      <c r="BB99" s="761" t="s">
        <v>87</v>
      </c>
      <c r="BC99" s="760" t="s">
        <v>1737</v>
      </c>
      <c r="BD99" s="761" t="s">
        <v>87</v>
      </c>
      <c r="BE99" s="674">
        <v>22.62</v>
      </c>
      <c r="BF99" s="192"/>
      <c r="BG99" s="192"/>
      <c r="BH99" s="760" t="s">
        <v>1700</v>
      </c>
      <c r="BI99" s="761" t="s">
        <v>87</v>
      </c>
      <c r="BJ99" s="760" t="s">
        <v>1728</v>
      </c>
      <c r="BK99" s="761" t="s">
        <v>87</v>
      </c>
      <c r="BL99" s="674">
        <v>23.57</v>
      </c>
      <c r="BM99" s="192"/>
      <c r="BN99" s="192"/>
      <c r="BO99" s="760" t="s">
        <v>1729</v>
      </c>
      <c r="BP99" s="761" t="s">
        <v>87</v>
      </c>
      <c r="BQ99" s="760" t="s">
        <v>1730</v>
      </c>
      <c r="BR99" s="761" t="s">
        <v>87</v>
      </c>
      <c r="BS99" s="674">
        <v>21.2</v>
      </c>
      <c r="BT99" s="192"/>
      <c r="BU99" s="192"/>
      <c r="BV99" s="760" t="s">
        <v>1731</v>
      </c>
      <c r="BW99" s="761" t="s">
        <v>87</v>
      </c>
      <c r="BX99" s="760" t="s">
        <v>1732</v>
      </c>
      <c r="BY99" s="761" t="s">
        <v>87</v>
      </c>
      <c r="BZ99" s="674">
        <v>21.88</v>
      </c>
      <c r="CA99" s="192"/>
      <c r="CB99" s="192"/>
      <c r="CC99" s="760" t="s">
        <v>1733</v>
      </c>
      <c r="CD99" s="761" t="s">
        <v>87</v>
      </c>
      <c r="CE99" s="760" t="s">
        <v>1381</v>
      </c>
      <c r="CF99" s="761" t="s">
        <v>88</v>
      </c>
      <c r="CG99" s="282"/>
      <c r="CH99" s="763" t="s">
        <v>510</v>
      </c>
      <c r="CI99" s="298" t="str">
        <f>strCheckDate(O100:CG100)</f>
        <v/>
      </c>
      <c r="CK99" s="317" t="str">
        <f>IF(M99="","",M99 )</f>
        <v/>
      </c>
      <c r="CL99" s="317"/>
      <c r="CM99" s="317"/>
      <c r="CN99" s="317"/>
    </row>
    <row r="100" spans="1:98" ht="14.25" hidden="1" customHeight="1">
      <c r="A100" s="754"/>
      <c r="B100" s="754"/>
      <c r="C100" s="754"/>
      <c r="D100" s="754"/>
      <c r="E100" s="754"/>
      <c r="F100" s="340"/>
      <c r="G100" s="340"/>
      <c r="H100" s="340"/>
      <c r="I100" s="755"/>
      <c r="J100" s="755"/>
      <c r="K100" s="344"/>
      <c r="L100" s="171"/>
      <c r="M100" s="205"/>
      <c r="N100" s="759"/>
      <c r="O100" s="299"/>
      <c r="P100" s="296"/>
      <c r="Q100" s="297" t="str">
        <f>R99 &amp; "-" &amp; T99</f>
        <v>01.01.2019-30.06.2019</v>
      </c>
      <c r="R100" s="760"/>
      <c r="S100" s="761"/>
      <c r="T100" s="762"/>
      <c r="U100" s="761"/>
      <c r="V100" s="299"/>
      <c r="W100" s="296"/>
      <c r="X100" s="297" t="str">
        <f>Y99 &amp; "-" &amp; AA99</f>
        <v>01.07.2019-31.12.2019</v>
      </c>
      <c r="Y100" s="760"/>
      <c r="Z100" s="761"/>
      <c r="AA100" s="762"/>
      <c r="AB100" s="761"/>
      <c r="AC100" s="299"/>
      <c r="AD100" s="296"/>
      <c r="AE100" s="297" t="str">
        <f>AF99 &amp; "-" &amp; AH99</f>
        <v>01.01.2020-30.06.2020</v>
      </c>
      <c r="AF100" s="760"/>
      <c r="AG100" s="761"/>
      <c r="AH100" s="762"/>
      <c r="AI100" s="761"/>
      <c r="AJ100" s="299"/>
      <c r="AK100" s="296"/>
      <c r="AL100" s="297" t="str">
        <f>AM99 &amp; "-" &amp; AO99</f>
        <v>01.07.2020-31.12.2020</v>
      </c>
      <c r="AM100" s="760"/>
      <c r="AN100" s="761"/>
      <c r="AO100" s="762"/>
      <c r="AP100" s="761"/>
      <c r="AQ100" s="299"/>
      <c r="AR100" s="296"/>
      <c r="AS100" s="297" t="str">
        <f>AT99 &amp; "-" &amp; AV99</f>
        <v>01.01.2021-30.06.2021</v>
      </c>
      <c r="AT100" s="760"/>
      <c r="AU100" s="761"/>
      <c r="AV100" s="762"/>
      <c r="AW100" s="761"/>
      <c r="AX100" s="299"/>
      <c r="AY100" s="296"/>
      <c r="AZ100" s="297" t="str">
        <f>BA99 &amp; "-" &amp; BC99</f>
        <v>01.07.2021-31.12.2021</v>
      </c>
      <c r="BA100" s="760"/>
      <c r="BB100" s="761"/>
      <c r="BC100" s="762"/>
      <c r="BD100" s="761"/>
      <c r="BE100" s="299"/>
      <c r="BF100" s="296"/>
      <c r="BG100" s="297" t="str">
        <f>BH99 &amp; "-" &amp; BJ99</f>
        <v>01.01.2022-30.06.2022</v>
      </c>
      <c r="BH100" s="760"/>
      <c r="BI100" s="761"/>
      <c r="BJ100" s="762"/>
      <c r="BK100" s="761"/>
      <c r="BL100" s="299"/>
      <c r="BM100" s="296"/>
      <c r="BN100" s="297" t="str">
        <f>BO99 &amp; "-" &amp; BQ99</f>
        <v>01.07.2022-31.12.2022</v>
      </c>
      <c r="BO100" s="760"/>
      <c r="BP100" s="761"/>
      <c r="BQ100" s="762"/>
      <c r="BR100" s="761"/>
      <c r="BS100" s="299"/>
      <c r="BT100" s="296"/>
      <c r="BU100" s="297" t="str">
        <f>BV99 &amp; "-" &amp; BX99</f>
        <v>01.01.2023-30.06.2023</v>
      </c>
      <c r="BV100" s="760"/>
      <c r="BW100" s="761"/>
      <c r="BX100" s="762"/>
      <c r="BY100" s="761"/>
      <c r="BZ100" s="299"/>
      <c r="CA100" s="296"/>
      <c r="CB100" s="297" t="str">
        <f>CC99 &amp; "-" &amp; CE99</f>
        <v>01.07.2023-31.12.2023</v>
      </c>
      <c r="CC100" s="760"/>
      <c r="CD100" s="761"/>
      <c r="CE100" s="762"/>
      <c r="CF100" s="761"/>
      <c r="CG100" s="282"/>
      <c r="CH100" s="764"/>
      <c r="CL100" s="317"/>
    </row>
    <row r="101" spans="1:98" customFormat="1" ht="15" customHeight="1">
      <c r="A101" s="754"/>
      <c r="B101" s="754"/>
      <c r="C101" s="754"/>
      <c r="D101" s="754"/>
      <c r="E101" s="754"/>
      <c r="F101" s="340"/>
      <c r="G101" s="340"/>
      <c r="H101" s="340"/>
      <c r="I101" s="755"/>
      <c r="J101" s="755"/>
      <c r="K101" s="201"/>
      <c r="L101" s="112"/>
      <c r="M101" s="175" t="s">
        <v>410</v>
      </c>
      <c r="N101" s="197"/>
      <c r="O101" s="157"/>
      <c r="P101" s="157"/>
      <c r="Q101" s="157"/>
      <c r="R101" s="262"/>
      <c r="S101" s="198"/>
      <c r="T101" s="198"/>
      <c r="U101" s="198"/>
      <c r="V101" s="157"/>
      <c r="W101" s="157"/>
      <c r="X101" s="157"/>
      <c r="Y101" s="262"/>
      <c r="Z101" s="198"/>
      <c r="AA101" s="198"/>
      <c r="AB101" s="198"/>
      <c r="AC101" s="157"/>
      <c r="AD101" s="157"/>
      <c r="AE101" s="157"/>
      <c r="AF101" s="262"/>
      <c r="AG101" s="198"/>
      <c r="AH101" s="198"/>
      <c r="AI101" s="198"/>
      <c r="AJ101" s="157"/>
      <c r="AK101" s="157"/>
      <c r="AL101" s="157"/>
      <c r="AM101" s="262"/>
      <c r="AN101" s="198"/>
      <c r="AO101" s="198"/>
      <c r="AP101" s="198"/>
      <c r="AQ101" s="157"/>
      <c r="AR101" s="157"/>
      <c r="AS101" s="157"/>
      <c r="AT101" s="262"/>
      <c r="AU101" s="198"/>
      <c r="AV101" s="198"/>
      <c r="AW101" s="198"/>
      <c r="AX101" s="157"/>
      <c r="AY101" s="157"/>
      <c r="AZ101" s="157"/>
      <c r="BA101" s="262"/>
      <c r="BB101" s="198"/>
      <c r="BC101" s="198"/>
      <c r="BD101" s="198"/>
      <c r="BE101" s="157"/>
      <c r="BF101" s="157"/>
      <c r="BG101" s="157"/>
      <c r="BH101" s="262"/>
      <c r="BI101" s="198"/>
      <c r="BJ101" s="198"/>
      <c r="BK101" s="198"/>
      <c r="BL101" s="157"/>
      <c r="BM101" s="157"/>
      <c r="BN101" s="157"/>
      <c r="BO101" s="262"/>
      <c r="BP101" s="198"/>
      <c r="BQ101" s="198"/>
      <c r="BR101" s="198"/>
      <c r="BS101" s="157"/>
      <c r="BT101" s="157"/>
      <c r="BU101" s="157"/>
      <c r="BV101" s="262"/>
      <c r="BW101" s="198"/>
      <c r="BX101" s="198"/>
      <c r="BY101" s="198"/>
      <c r="BZ101" s="157"/>
      <c r="CA101" s="157"/>
      <c r="CB101" s="157"/>
      <c r="CC101" s="262"/>
      <c r="CD101" s="198"/>
      <c r="CE101" s="198"/>
      <c r="CF101" s="198"/>
      <c r="CG101" s="186"/>
      <c r="CH101" s="765"/>
      <c r="CI101" s="307"/>
      <c r="CJ101" s="307"/>
      <c r="CK101" s="307"/>
      <c r="CL101" s="317"/>
      <c r="CM101" s="307"/>
      <c r="CN101" s="298"/>
      <c r="CO101" s="298"/>
      <c r="CP101" s="298"/>
      <c r="CQ101" s="298"/>
      <c r="CR101" s="298"/>
      <c r="CS101" s="298"/>
      <c r="CT101" s="35"/>
    </row>
    <row r="102" spans="1:98" customFormat="1" ht="15" customHeight="1">
      <c r="A102" s="754"/>
      <c r="B102" s="754"/>
      <c r="C102" s="754"/>
      <c r="D102" s="754"/>
      <c r="E102" s="340"/>
      <c r="F102" s="652"/>
      <c r="G102" s="652"/>
      <c r="H102" s="652"/>
      <c r="I102" s="755"/>
      <c r="J102" s="85"/>
      <c r="K102" s="201"/>
      <c r="L102" s="112"/>
      <c r="M102" s="164" t="s">
        <v>13</v>
      </c>
      <c r="N102" s="197"/>
      <c r="O102" s="157"/>
      <c r="P102" s="157"/>
      <c r="Q102" s="157"/>
      <c r="R102" s="262"/>
      <c r="S102" s="198"/>
      <c r="T102" s="198"/>
      <c r="U102" s="197"/>
      <c r="V102" s="157"/>
      <c r="W102" s="157"/>
      <c r="X102" s="157"/>
      <c r="Y102" s="262"/>
      <c r="Z102" s="198"/>
      <c r="AA102" s="198"/>
      <c r="AB102" s="197"/>
      <c r="AC102" s="157"/>
      <c r="AD102" s="157"/>
      <c r="AE102" s="157"/>
      <c r="AF102" s="262"/>
      <c r="AG102" s="198"/>
      <c r="AH102" s="198"/>
      <c r="AI102" s="197"/>
      <c r="AJ102" s="157"/>
      <c r="AK102" s="157"/>
      <c r="AL102" s="157"/>
      <c r="AM102" s="262"/>
      <c r="AN102" s="198"/>
      <c r="AO102" s="198"/>
      <c r="AP102" s="197"/>
      <c r="AQ102" s="157"/>
      <c r="AR102" s="157"/>
      <c r="AS102" s="157"/>
      <c r="AT102" s="262"/>
      <c r="AU102" s="198"/>
      <c r="AV102" s="198"/>
      <c r="AW102" s="197"/>
      <c r="AX102" s="157"/>
      <c r="AY102" s="157"/>
      <c r="AZ102" s="157"/>
      <c r="BA102" s="262"/>
      <c r="BB102" s="198"/>
      <c r="BC102" s="198"/>
      <c r="BD102" s="197"/>
      <c r="BE102" s="157"/>
      <c r="BF102" s="157"/>
      <c r="BG102" s="157"/>
      <c r="BH102" s="262"/>
      <c r="BI102" s="198"/>
      <c r="BJ102" s="198"/>
      <c r="BK102" s="197"/>
      <c r="BL102" s="157"/>
      <c r="BM102" s="157"/>
      <c r="BN102" s="157"/>
      <c r="BO102" s="262"/>
      <c r="BP102" s="198"/>
      <c r="BQ102" s="198"/>
      <c r="BR102" s="197"/>
      <c r="BS102" s="157"/>
      <c r="BT102" s="157"/>
      <c r="BU102" s="157"/>
      <c r="BV102" s="262"/>
      <c r="BW102" s="198"/>
      <c r="BX102" s="198"/>
      <c r="BY102" s="197"/>
      <c r="BZ102" s="157"/>
      <c r="CA102" s="157"/>
      <c r="CB102" s="157"/>
      <c r="CC102" s="262"/>
      <c r="CD102" s="198"/>
      <c r="CE102" s="198"/>
      <c r="CF102" s="197"/>
      <c r="CG102" s="198"/>
      <c r="CH102" s="186"/>
      <c r="CI102" s="307"/>
      <c r="CJ102" s="307"/>
      <c r="CK102" s="307"/>
      <c r="CL102" s="307"/>
      <c r="CM102" s="307"/>
      <c r="CN102" s="307"/>
      <c r="CO102" s="307"/>
      <c r="CP102" s="307"/>
      <c r="CQ102" s="307"/>
      <c r="CR102" s="307"/>
      <c r="CS102" s="307"/>
    </row>
    <row r="103" spans="1:98" customFormat="1" ht="15" customHeight="1">
      <c r="A103" s="754"/>
      <c r="B103" s="754"/>
      <c r="C103" s="754"/>
      <c r="D103" s="340"/>
      <c r="E103" s="345" t="s">
        <v>256</v>
      </c>
      <c r="F103" s="652"/>
      <c r="G103" s="652"/>
      <c r="H103" s="652"/>
      <c r="I103" s="201"/>
      <c r="J103" s="85"/>
      <c r="K103" s="180"/>
      <c r="L103" s="112"/>
      <c r="M103" s="163" t="s">
        <v>411</v>
      </c>
      <c r="N103" s="197"/>
      <c r="O103" s="157"/>
      <c r="P103" s="157"/>
      <c r="Q103" s="157"/>
      <c r="R103" s="262"/>
      <c r="S103" s="198"/>
      <c r="T103" s="198"/>
      <c r="U103" s="197"/>
      <c r="V103" s="157"/>
      <c r="W103" s="157"/>
      <c r="X103" s="157"/>
      <c r="Y103" s="262"/>
      <c r="Z103" s="198"/>
      <c r="AA103" s="198"/>
      <c r="AB103" s="197"/>
      <c r="AC103" s="157"/>
      <c r="AD103" s="157"/>
      <c r="AE103" s="157"/>
      <c r="AF103" s="262"/>
      <c r="AG103" s="198"/>
      <c r="AH103" s="198"/>
      <c r="AI103" s="197"/>
      <c r="AJ103" s="157"/>
      <c r="AK103" s="157"/>
      <c r="AL103" s="157"/>
      <c r="AM103" s="262"/>
      <c r="AN103" s="198"/>
      <c r="AO103" s="198"/>
      <c r="AP103" s="197"/>
      <c r="AQ103" s="157"/>
      <c r="AR103" s="157"/>
      <c r="AS103" s="157"/>
      <c r="AT103" s="262"/>
      <c r="AU103" s="198"/>
      <c r="AV103" s="198"/>
      <c r="AW103" s="197"/>
      <c r="AX103" s="157"/>
      <c r="AY103" s="157"/>
      <c r="AZ103" s="157"/>
      <c r="BA103" s="262"/>
      <c r="BB103" s="198"/>
      <c r="BC103" s="198"/>
      <c r="BD103" s="197"/>
      <c r="BE103" s="157"/>
      <c r="BF103" s="157"/>
      <c r="BG103" s="157"/>
      <c r="BH103" s="262"/>
      <c r="BI103" s="198"/>
      <c r="BJ103" s="198"/>
      <c r="BK103" s="197"/>
      <c r="BL103" s="157"/>
      <c r="BM103" s="157"/>
      <c r="BN103" s="157"/>
      <c r="BO103" s="262"/>
      <c r="BP103" s="198"/>
      <c r="BQ103" s="198"/>
      <c r="BR103" s="197"/>
      <c r="BS103" s="157"/>
      <c r="BT103" s="157"/>
      <c r="BU103" s="157"/>
      <c r="BV103" s="262"/>
      <c r="BW103" s="198"/>
      <c r="BX103" s="198"/>
      <c r="BY103" s="197"/>
      <c r="BZ103" s="157"/>
      <c r="CA103" s="157"/>
      <c r="CB103" s="157"/>
      <c r="CC103" s="262"/>
      <c r="CD103" s="198"/>
      <c r="CE103" s="198"/>
      <c r="CF103" s="197"/>
      <c r="CG103" s="198"/>
      <c r="CH103" s="186"/>
      <c r="CI103" s="307"/>
      <c r="CJ103" s="307"/>
      <c r="CK103" s="307"/>
      <c r="CL103" s="307"/>
      <c r="CM103" s="307"/>
      <c r="CN103" s="307"/>
      <c r="CO103" s="307"/>
      <c r="CP103" s="307"/>
      <c r="CQ103" s="307"/>
      <c r="CR103" s="307"/>
      <c r="CS103" s="307"/>
    </row>
    <row r="104" spans="1:98" ht="22.5">
      <c r="A104" s="754"/>
      <c r="B104" s="754">
        <v>6</v>
      </c>
      <c r="C104" s="340"/>
      <c r="D104" s="340"/>
      <c r="E104" s="652"/>
      <c r="F104" s="652"/>
      <c r="G104" s="652"/>
      <c r="H104" s="652"/>
      <c r="I104" s="644"/>
      <c r="J104" s="181"/>
      <c r="K104" s="35"/>
      <c r="L104" s="656" t="str">
        <f>mergeValue(A104) &amp;"."&amp; mergeValue(B104)</f>
        <v>1.6</v>
      </c>
      <c r="M104" s="159" t="s">
        <v>18</v>
      </c>
      <c r="N104" s="285"/>
      <c r="O104" s="773" t="str">
        <f>IF('Перечень тарифов'!N31="","","" &amp; 'Перечень тарифов'!N31 &amp; "")</f>
        <v>Курский муниципальный район, Нижнемедведицкий сельсовет (38620448);</v>
      </c>
      <c r="P104" s="774"/>
      <c r="Q104" s="774"/>
      <c r="R104" s="774"/>
      <c r="S104" s="774"/>
      <c r="T104" s="774"/>
      <c r="U104" s="774"/>
      <c r="V104" s="774"/>
      <c r="W104" s="774"/>
      <c r="X104" s="774"/>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4"/>
      <c r="AY104" s="774"/>
      <c r="AZ104" s="774"/>
      <c r="BA104" s="774"/>
      <c r="BB104" s="774"/>
      <c r="BC104" s="774"/>
      <c r="BD104" s="774"/>
      <c r="BE104" s="774"/>
      <c r="BF104" s="774"/>
      <c r="BG104" s="774"/>
      <c r="BH104" s="774"/>
      <c r="BI104" s="774"/>
      <c r="BJ104" s="774"/>
      <c r="BK104" s="774"/>
      <c r="BL104" s="774"/>
      <c r="BM104" s="774"/>
      <c r="BN104" s="774"/>
      <c r="BO104" s="774"/>
      <c r="BP104" s="774"/>
      <c r="BQ104" s="774"/>
      <c r="BR104" s="774"/>
      <c r="BS104" s="774"/>
      <c r="BT104" s="774"/>
      <c r="BU104" s="774"/>
      <c r="BV104" s="774"/>
      <c r="BW104" s="774"/>
      <c r="BX104" s="774"/>
      <c r="BY104" s="774"/>
      <c r="BZ104" s="774"/>
      <c r="CA104" s="774"/>
      <c r="CB104" s="774"/>
      <c r="CC104" s="774"/>
      <c r="CD104" s="774"/>
      <c r="CE104" s="774"/>
      <c r="CF104" s="774"/>
      <c r="CG104" s="775"/>
      <c r="CH104" s="286" t="s">
        <v>508</v>
      </c>
    </row>
    <row r="105" spans="1:98" ht="45">
      <c r="A105" s="754"/>
      <c r="B105" s="754"/>
      <c r="C105" s="754">
        <v>1</v>
      </c>
      <c r="D105" s="340"/>
      <c r="E105" s="652"/>
      <c r="F105" s="652"/>
      <c r="G105" s="652"/>
      <c r="H105" s="652"/>
      <c r="I105" s="344"/>
      <c r="J105" s="181"/>
      <c r="K105" s="101"/>
      <c r="L105" s="656" t="str">
        <f>mergeValue(A105) &amp;"."&amp; mergeValue(B105)&amp;"."&amp; mergeValue(C105)</f>
        <v>1.6.1</v>
      </c>
      <c r="M105" s="160" t="s">
        <v>651</v>
      </c>
      <c r="N105" s="285"/>
      <c r="O105" s="773" t="str">
        <f>IF('Перечень тарифов'!R31="","","" &amp; 'Перечень тарифов'!R31 &amp; "")</f>
        <v>п. Касиновский</v>
      </c>
      <c r="P105" s="774"/>
      <c r="Q105" s="774"/>
      <c r="R105" s="774"/>
      <c r="S105" s="774"/>
      <c r="T105" s="774"/>
      <c r="U105" s="774"/>
      <c r="V105" s="774"/>
      <c r="W105" s="774"/>
      <c r="X105" s="774"/>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4"/>
      <c r="AY105" s="774"/>
      <c r="AZ105" s="774"/>
      <c r="BA105" s="774"/>
      <c r="BB105" s="774"/>
      <c r="BC105" s="774"/>
      <c r="BD105" s="774"/>
      <c r="BE105" s="774"/>
      <c r="BF105" s="774"/>
      <c r="BG105" s="774"/>
      <c r="BH105" s="774"/>
      <c r="BI105" s="774"/>
      <c r="BJ105" s="774"/>
      <c r="BK105" s="774"/>
      <c r="BL105" s="774"/>
      <c r="BM105" s="774"/>
      <c r="BN105" s="774"/>
      <c r="BO105" s="774"/>
      <c r="BP105" s="774"/>
      <c r="BQ105" s="774"/>
      <c r="BR105" s="774"/>
      <c r="BS105" s="774"/>
      <c r="BT105" s="774"/>
      <c r="BU105" s="774"/>
      <c r="BV105" s="774"/>
      <c r="BW105" s="774"/>
      <c r="BX105" s="774"/>
      <c r="BY105" s="774"/>
      <c r="BZ105" s="774"/>
      <c r="CA105" s="774"/>
      <c r="CB105" s="774"/>
      <c r="CC105" s="774"/>
      <c r="CD105" s="774"/>
      <c r="CE105" s="774"/>
      <c r="CF105" s="774"/>
      <c r="CG105" s="775"/>
      <c r="CH105" s="286" t="s">
        <v>652</v>
      </c>
      <c r="CL105" s="317"/>
    </row>
    <row r="106" spans="1:98" ht="33.75">
      <c r="A106" s="754"/>
      <c r="B106" s="754"/>
      <c r="C106" s="754"/>
      <c r="D106" s="754">
        <v>1</v>
      </c>
      <c r="E106" s="652"/>
      <c r="F106" s="652"/>
      <c r="G106" s="652"/>
      <c r="H106" s="652"/>
      <c r="I106" s="755"/>
      <c r="J106" s="181"/>
      <c r="K106" s="101"/>
      <c r="L106" s="656" t="str">
        <f>mergeValue(A106) &amp;"."&amp; mergeValue(B106)&amp;"."&amp; mergeValue(C106)&amp;"."&amp; mergeValue(D106)</f>
        <v>1.6.1.1</v>
      </c>
      <c r="M106" s="161" t="s">
        <v>409</v>
      </c>
      <c r="N106" s="285"/>
      <c r="O106" s="770"/>
      <c r="P106" s="771"/>
      <c r="Q106" s="771"/>
      <c r="R106" s="771"/>
      <c r="S106" s="771"/>
      <c r="T106" s="771"/>
      <c r="U106" s="771"/>
      <c r="V106" s="771"/>
      <c r="W106" s="771"/>
      <c r="X106" s="771"/>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1"/>
      <c r="AY106" s="771"/>
      <c r="AZ106" s="771"/>
      <c r="BA106" s="771"/>
      <c r="BB106" s="771"/>
      <c r="BC106" s="771"/>
      <c r="BD106" s="771"/>
      <c r="BE106" s="771"/>
      <c r="BF106" s="771"/>
      <c r="BG106" s="771"/>
      <c r="BH106" s="771"/>
      <c r="BI106" s="771"/>
      <c r="BJ106" s="771"/>
      <c r="BK106" s="771"/>
      <c r="BL106" s="771"/>
      <c r="BM106" s="771"/>
      <c r="BN106" s="771"/>
      <c r="BO106" s="771"/>
      <c r="BP106" s="771"/>
      <c r="BQ106" s="771"/>
      <c r="BR106" s="771"/>
      <c r="BS106" s="771"/>
      <c r="BT106" s="771"/>
      <c r="BU106" s="771"/>
      <c r="BV106" s="771"/>
      <c r="BW106" s="771"/>
      <c r="BX106" s="771"/>
      <c r="BY106" s="771"/>
      <c r="BZ106" s="771"/>
      <c r="CA106" s="771"/>
      <c r="CB106" s="771"/>
      <c r="CC106" s="771"/>
      <c r="CD106" s="771"/>
      <c r="CE106" s="771"/>
      <c r="CF106" s="771"/>
      <c r="CG106" s="772"/>
      <c r="CH106" s="286" t="s">
        <v>629</v>
      </c>
      <c r="CL106" s="317"/>
    </row>
    <row r="107" spans="1:98" ht="33.75" customHeight="1">
      <c r="A107" s="754"/>
      <c r="B107" s="754"/>
      <c r="C107" s="754"/>
      <c r="D107" s="754"/>
      <c r="E107" s="754">
        <v>1</v>
      </c>
      <c r="F107" s="652"/>
      <c r="G107" s="652"/>
      <c r="H107" s="652"/>
      <c r="I107" s="755"/>
      <c r="J107" s="755"/>
      <c r="K107" s="101"/>
      <c r="L107" s="656" t="str">
        <f>mergeValue(A107) &amp;"."&amp; mergeValue(B107)&amp;"."&amp; mergeValue(C107)&amp;"."&amp; mergeValue(D107)&amp;"."&amp; mergeValue(E107)</f>
        <v>1.6.1.1.1</v>
      </c>
      <c r="M107" s="172" t="s">
        <v>10</v>
      </c>
      <c r="N107" s="286"/>
      <c r="O107" s="756" t="s">
        <v>697</v>
      </c>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7"/>
      <c r="AK107" s="757"/>
      <c r="AL107" s="757"/>
      <c r="AM107" s="757"/>
      <c r="AN107" s="757"/>
      <c r="AO107" s="757"/>
      <c r="AP107" s="757"/>
      <c r="AQ107" s="757"/>
      <c r="AR107" s="757"/>
      <c r="AS107" s="757"/>
      <c r="AT107" s="757"/>
      <c r="AU107" s="757"/>
      <c r="AV107" s="757"/>
      <c r="AW107" s="757"/>
      <c r="AX107" s="757"/>
      <c r="AY107" s="757"/>
      <c r="AZ107" s="757"/>
      <c r="BA107" s="757"/>
      <c r="BB107" s="757"/>
      <c r="BC107" s="757"/>
      <c r="BD107" s="757"/>
      <c r="BE107" s="757"/>
      <c r="BF107" s="757"/>
      <c r="BG107" s="757"/>
      <c r="BH107" s="757"/>
      <c r="BI107" s="757"/>
      <c r="BJ107" s="757"/>
      <c r="BK107" s="757"/>
      <c r="BL107" s="757"/>
      <c r="BM107" s="757"/>
      <c r="BN107" s="757"/>
      <c r="BO107" s="757"/>
      <c r="BP107" s="757"/>
      <c r="BQ107" s="757"/>
      <c r="BR107" s="757"/>
      <c r="BS107" s="757"/>
      <c r="BT107" s="757"/>
      <c r="BU107" s="757"/>
      <c r="BV107" s="757"/>
      <c r="BW107" s="757"/>
      <c r="BX107" s="757"/>
      <c r="BY107" s="757"/>
      <c r="BZ107" s="757"/>
      <c r="CA107" s="757"/>
      <c r="CB107" s="757"/>
      <c r="CC107" s="757"/>
      <c r="CD107" s="757"/>
      <c r="CE107" s="757"/>
      <c r="CF107" s="757"/>
      <c r="CG107" s="758"/>
      <c r="CH107" s="286" t="s">
        <v>509</v>
      </c>
      <c r="CJ107" s="317" t="str">
        <f>strCheckUnique(CK107:CK110)</f>
        <v/>
      </c>
      <c r="CL107" s="317"/>
    </row>
    <row r="108" spans="1:98" ht="66" customHeight="1">
      <c r="A108" s="754"/>
      <c r="B108" s="754"/>
      <c r="C108" s="754"/>
      <c r="D108" s="754"/>
      <c r="E108" s="754"/>
      <c r="F108" s="340">
        <v>1</v>
      </c>
      <c r="G108" s="340"/>
      <c r="H108" s="340"/>
      <c r="I108" s="755"/>
      <c r="J108" s="755"/>
      <c r="K108" s="344"/>
      <c r="L108" s="656" t="str">
        <f>mergeValue(A108) &amp;"."&amp; mergeValue(B108)&amp;"."&amp; mergeValue(C108)&amp;"."&amp; mergeValue(D108)&amp;"."&amp; mergeValue(E108)&amp;"."&amp; mergeValue(F108)</f>
        <v>1.6.1.1.1.1</v>
      </c>
      <c r="M108" s="333"/>
      <c r="N108" s="759"/>
      <c r="O108" s="674">
        <v>54.3</v>
      </c>
      <c r="P108" s="192"/>
      <c r="Q108" s="192"/>
      <c r="R108" s="760" t="s">
        <v>1380</v>
      </c>
      <c r="S108" s="761" t="s">
        <v>87</v>
      </c>
      <c r="T108" s="760" t="s">
        <v>1721</v>
      </c>
      <c r="U108" s="761" t="s">
        <v>87</v>
      </c>
      <c r="V108" s="674">
        <v>56.47</v>
      </c>
      <c r="W108" s="192"/>
      <c r="X108" s="192"/>
      <c r="Y108" s="760" t="s">
        <v>1722</v>
      </c>
      <c r="Z108" s="761" t="s">
        <v>87</v>
      </c>
      <c r="AA108" s="760" t="s">
        <v>1723</v>
      </c>
      <c r="AB108" s="761" t="s">
        <v>87</v>
      </c>
      <c r="AC108" s="674">
        <v>56.47</v>
      </c>
      <c r="AD108" s="192"/>
      <c r="AE108" s="192"/>
      <c r="AF108" s="760" t="s">
        <v>1724</v>
      </c>
      <c r="AG108" s="761" t="s">
        <v>87</v>
      </c>
      <c r="AH108" s="760" t="s">
        <v>1725</v>
      </c>
      <c r="AI108" s="761" t="s">
        <v>87</v>
      </c>
      <c r="AJ108" s="674">
        <v>57.03</v>
      </c>
      <c r="AK108" s="192"/>
      <c r="AL108" s="192"/>
      <c r="AM108" s="760" t="s">
        <v>1734</v>
      </c>
      <c r="AN108" s="761" t="s">
        <v>87</v>
      </c>
      <c r="AO108" s="760" t="s">
        <v>1735</v>
      </c>
      <c r="AP108" s="761" t="s">
        <v>87</v>
      </c>
      <c r="AQ108" s="674">
        <v>57.03</v>
      </c>
      <c r="AR108" s="192"/>
      <c r="AS108" s="192"/>
      <c r="AT108" s="760" t="s">
        <v>1726</v>
      </c>
      <c r="AU108" s="761" t="s">
        <v>87</v>
      </c>
      <c r="AV108" s="760" t="s">
        <v>1727</v>
      </c>
      <c r="AW108" s="761" t="s">
        <v>87</v>
      </c>
      <c r="AX108" s="674">
        <v>60.24</v>
      </c>
      <c r="AY108" s="192"/>
      <c r="AZ108" s="192"/>
      <c r="BA108" s="760" t="s">
        <v>1736</v>
      </c>
      <c r="BB108" s="761" t="s">
        <v>87</v>
      </c>
      <c r="BC108" s="760" t="s">
        <v>1737</v>
      </c>
      <c r="BD108" s="761" t="s">
        <v>87</v>
      </c>
      <c r="BE108" s="674">
        <v>60.24</v>
      </c>
      <c r="BF108" s="192"/>
      <c r="BG108" s="192"/>
      <c r="BH108" s="760" t="s">
        <v>1700</v>
      </c>
      <c r="BI108" s="761" t="s">
        <v>87</v>
      </c>
      <c r="BJ108" s="760" t="s">
        <v>1728</v>
      </c>
      <c r="BK108" s="761" t="s">
        <v>87</v>
      </c>
      <c r="BL108" s="674">
        <v>60.58</v>
      </c>
      <c r="BM108" s="192"/>
      <c r="BN108" s="192"/>
      <c r="BO108" s="760" t="s">
        <v>1729</v>
      </c>
      <c r="BP108" s="761" t="s">
        <v>87</v>
      </c>
      <c r="BQ108" s="760" t="s">
        <v>1730</v>
      </c>
      <c r="BR108" s="761" t="s">
        <v>87</v>
      </c>
      <c r="BS108" s="674">
        <v>63.51</v>
      </c>
      <c r="BT108" s="192"/>
      <c r="BU108" s="192"/>
      <c r="BV108" s="760" t="s">
        <v>1731</v>
      </c>
      <c r="BW108" s="761" t="s">
        <v>87</v>
      </c>
      <c r="BX108" s="760" t="s">
        <v>1732</v>
      </c>
      <c r="BY108" s="761" t="s">
        <v>87</v>
      </c>
      <c r="BZ108" s="674">
        <v>65.41</v>
      </c>
      <c r="CA108" s="192"/>
      <c r="CB108" s="192"/>
      <c r="CC108" s="760" t="s">
        <v>1733</v>
      </c>
      <c r="CD108" s="761" t="s">
        <v>87</v>
      </c>
      <c r="CE108" s="760" t="s">
        <v>1381</v>
      </c>
      <c r="CF108" s="761" t="s">
        <v>88</v>
      </c>
      <c r="CG108" s="282"/>
      <c r="CH108" s="763" t="s">
        <v>510</v>
      </c>
      <c r="CI108" s="298" t="str">
        <f>strCheckDate(O109:CG109)</f>
        <v/>
      </c>
      <c r="CK108" s="317" t="str">
        <f>IF(M108="","",M108 )</f>
        <v/>
      </c>
      <c r="CL108" s="317"/>
      <c r="CM108" s="317"/>
      <c r="CN108" s="317"/>
    </row>
    <row r="109" spans="1:98" ht="14.25" hidden="1" customHeight="1">
      <c r="A109" s="754"/>
      <c r="B109" s="754"/>
      <c r="C109" s="754"/>
      <c r="D109" s="754"/>
      <c r="E109" s="754"/>
      <c r="F109" s="340"/>
      <c r="G109" s="340"/>
      <c r="H109" s="340"/>
      <c r="I109" s="755"/>
      <c r="J109" s="755"/>
      <c r="K109" s="344"/>
      <c r="L109" s="171"/>
      <c r="M109" s="205"/>
      <c r="N109" s="759"/>
      <c r="O109" s="299"/>
      <c r="P109" s="296"/>
      <c r="Q109" s="297" t="str">
        <f>R108 &amp; "-" &amp; T108</f>
        <v>01.01.2019-30.06.2019</v>
      </c>
      <c r="R109" s="760"/>
      <c r="S109" s="761"/>
      <c r="T109" s="762"/>
      <c r="U109" s="761"/>
      <c r="V109" s="299"/>
      <c r="W109" s="296"/>
      <c r="X109" s="297" t="str">
        <f>Y108 &amp; "-" &amp; AA108</f>
        <v>01.07.2019-31.12.2019</v>
      </c>
      <c r="Y109" s="760"/>
      <c r="Z109" s="761"/>
      <c r="AA109" s="762"/>
      <c r="AB109" s="761"/>
      <c r="AC109" s="299"/>
      <c r="AD109" s="296"/>
      <c r="AE109" s="297" t="str">
        <f>AF108 &amp; "-" &amp; AH108</f>
        <v>01.01.2020-30.06.2020</v>
      </c>
      <c r="AF109" s="760"/>
      <c r="AG109" s="761"/>
      <c r="AH109" s="762"/>
      <c r="AI109" s="761"/>
      <c r="AJ109" s="299"/>
      <c r="AK109" s="296"/>
      <c r="AL109" s="297" t="str">
        <f>AM108 &amp; "-" &amp; AO108</f>
        <v>01.07.2020-31.12.2020</v>
      </c>
      <c r="AM109" s="760"/>
      <c r="AN109" s="761"/>
      <c r="AO109" s="762"/>
      <c r="AP109" s="761"/>
      <c r="AQ109" s="299"/>
      <c r="AR109" s="296"/>
      <c r="AS109" s="297" t="str">
        <f>AT108 &amp; "-" &amp; AV108</f>
        <v>01.01.2021-30.06.2021</v>
      </c>
      <c r="AT109" s="760"/>
      <c r="AU109" s="761"/>
      <c r="AV109" s="762"/>
      <c r="AW109" s="761"/>
      <c r="AX109" s="299"/>
      <c r="AY109" s="296"/>
      <c r="AZ109" s="297" t="str">
        <f>BA108 &amp; "-" &amp; BC108</f>
        <v>01.07.2021-31.12.2021</v>
      </c>
      <c r="BA109" s="760"/>
      <c r="BB109" s="761"/>
      <c r="BC109" s="762"/>
      <c r="BD109" s="761"/>
      <c r="BE109" s="299"/>
      <c r="BF109" s="296"/>
      <c r="BG109" s="297" t="str">
        <f>BH108 &amp; "-" &amp; BJ108</f>
        <v>01.01.2022-30.06.2022</v>
      </c>
      <c r="BH109" s="760"/>
      <c r="BI109" s="761"/>
      <c r="BJ109" s="762"/>
      <c r="BK109" s="761"/>
      <c r="BL109" s="299"/>
      <c r="BM109" s="296"/>
      <c r="BN109" s="297" t="str">
        <f>BO108 &amp; "-" &amp; BQ108</f>
        <v>01.07.2022-31.12.2022</v>
      </c>
      <c r="BO109" s="760"/>
      <c r="BP109" s="761"/>
      <c r="BQ109" s="762"/>
      <c r="BR109" s="761"/>
      <c r="BS109" s="299"/>
      <c r="BT109" s="296"/>
      <c r="BU109" s="297" t="str">
        <f>BV108 &amp; "-" &amp; BX108</f>
        <v>01.01.2023-30.06.2023</v>
      </c>
      <c r="BV109" s="760"/>
      <c r="BW109" s="761"/>
      <c r="BX109" s="762"/>
      <c r="BY109" s="761"/>
      <c r="BZ109" s="299"/>
      <c r="CA109" s="296"/>
      <c r="CB109" s="297" t="str">
        <f>CC108 &amp; "-" &amp; CE108</f>
        <v>01.07.2023-31.12.2023</v>
      </c>
      <c r="CC109" s="760"/>
      <c r="CD109" s="761"/>
      <c r="CE109" s="762"/>
      <c r="CF109" s="761"/>
      <c r="CG109" s="282"/>
      <c r="CH109" s="764"/>
      <c r="CL109" s="317"/>
    </row>
    <row r="110" spans="1:98" customFormat="1" ht="15" customHeight="1">
      <c r="A110" s="754"/>
      <c r="B110" s="754"/>
      <c r="C110" s="754"/>
      <c r="D110" s="754"/>
      <c r="E110" s="754"/>
      <c r="F110" s="340"/>
      <c r="G110" s="340"/>
      <c r="H110" s="340"/>
      <c r="I110" s="755"/>
      <c r="J110" s="755"/>
      <c r="K110" s="201"/>
      <c r="L110" s="112"/>
      <c r="M110" s="175" t="s">
        <v>410</v>
      </c>
      <c r="N110" s="197"/>
      <c r="O110" s="157"/>
      <c r="P110" s="157"/>
      <c r="Q110" s="157"/>
      <c r="R110" s="262"/>
      <c r="S110" s="198"/>
      <c r="T110" s="198"/>
      <c r="U110" s="198"/>
      <c r="V110" s="157"/>
      <c r="W110" s="157"/>
      <c r="X110" s="157"/>
      <c r="Y110" s="262"/>
      <c r="Z110" s="198"/>
      <c r="AA110" s="198"/>
      <c r="AB110" s="198"/>
      <c r="AC110" s="157"/>
      <c r="AD110" s="157"/>
      <c r="AE110" s="157"/>
      <c r="AF110" s="262"/>
      <c r="AG110" s="198"/>
      <c r="AH110" s="198"/>
      <c r="AI110" s="198"/>
      <c r="AJ110" s="157"/>
      <c r="AK110" s="157"/>
      <c r="AL110" s="157"/>
      <c r="AM110" s="262"/>
      <c r="AN110" s="198"/>
      <c r="AO110" s="198"/>
      <c r="AP110" s="198"/>
      <c r="AQ110" s="157"/>
      <c r="AR110" s="157"/>
      <c r="AS110" s="157"/>
      <c r="AT110" s="262"/>
      <c r="AU110" s="198"/>
      <c r="AV110" s="198"/>
      <c r="AW110" s="198"/>
      <c r="AX110" s="157"/>
      <c r="AY110" s="157"/>
      <c r="AZ110" s="157"/>
      <c r="BA110" s="262"/>
      <c r="BB110" s="198"/>
      <c r="BC110" s="198"/>
      <c r="BD110" s="198"/>
      <c r="BE110" s="157"/>
      <c r="BF110" s="157"/>
      <c r="BG110" s="157"/>
      <c r="BH110" s="262"/>
      <c r="BI110" s="198"/>
      <c r="BJ110" s="198"/>
      <c r="BK110" s="198"/>
      <c r="BL110" s="157"/>
      <c r="BM110" s="157"/>
      <c r="BN110" s="157"/>
      <c r="BO110" s="262"/>
      <c r="BP110" s="198"/>
      <c r="BQ110" s="198"/>
      <c r="BR110" s="198"/>
      <c r="BS110" s="157"/>
      <c r="BT110" s="157"/>
      <c r="BU110" s="157"/>
      <c r="BV110" s="262"/>
      <c r="BW110" s="198"/>
      <c r="BX110" s="198"/>
      <c r="BY110" s="198"/>
      <c r="BZ110" s="157"/>
      <c r="CA110" s="157"/>
      <c r="CB110" s="157"/>
      <c r="CC110" s="262"/>
      <c r="CD110" s="198"/>
      <c r="CE110" s="198"/>
      <c r="CF110" s="198"/>
      <c r="CG110" s="186"/>
      <c r="CH110" s="765"/>
      <c r="CI110" s="307"/>
      <c r="CJ110" s="307"/>
      <c r="CK110" s="307"/>
      <c r="CL110" s="317"/>
      <c r="CM110" s="307"/>
      <c r="CN110" s="298"/>
      <c r="CO110" s="298"/>
      <c r="CP110" s="298"/>
      <c r="CQ110" s="298"/>
      <c r="CR110" s="298"/>
      <c r="CS110" s="298"/>
      <c r="CT110" s="35"/>
    </row>
    <row r="111" spans="1:98" ht="33.75" customHeight="1">
      <c r="A111" s="754"/>
      <c r="B111" s="754"/>
      <c r="C111" s="754"/>
      <c r="D111" s="754"/>
      <c r="E111" s="754">
        <v>2</v>
      </c>
      <c r="F111" s="668"/>
      <c r="G111" s="668"/>
      <c r="H111" s="668"/>
      <c r="I111" s="755"/>
      <c r="J111" s="755" t="s">
        <v>1708</v>
      </c>
      <c r="K111" s="101"/>
      <c r="L111" s="670" t="str">
        <f>mergeValue(A111) &amp;"."&amp; mergeValue(B111)&amp;"."&amp; mergeValue(C111)&amp;"."&amp; mergeValue(D111)&amp;"."&amp; mergeValue(E111)</f>
        <v>1.6.1.1.2</v>
      </c>
      <c r="M111" s="172" t="s">
        <v>10</v>
      </c>
      <c r="N111" s="286"/>
      <c r="O111" s="756" t="s">
        <v>306</v>
      </c>
      <c r="P111" s="757"/>
      <c r="Q111" s="757"/>
      <c r="R111" s="757"/>
      <c r="S111" s="757"/>
      <c r="T111" s="757"/>
      <c r="U111" s="757"/>
      <c r="V111" s="757"/>
      <c r="W111" s="757"/>
      <c r="X111" s="757"/>
      <c r="Y111" s="757"/>
      <c r="Z111" s="757"/>
      <c r="AA111" s="757"/>
      <c r="AB111" s="757"/>
      <c r="AC111" s="757"/>
      <c r="AD111" s="757"/>
      <c r="AE111" s="757"/>
      <c r="AF111" s="757"/>
      <c r="AG111" s="757"/>
      <c r="AH111" s="757"/>
      <c r="AI111" s="757"/>
      <c r="AJ111" s="757"/>
      <c r="AK111" s="757"/>
      <c r="AL111" s="757"/>
      <c r="AM111" s="757"/>
      <c r="AN111" s="757"/>
      <c r="AO111" s="757"/>
      <c r="AP111" s="757"/>
      <c r="AQ111" s="757"/>
      <c r="AR111" s="757"/>
      <c r="AS111" s="757"/>
      <c r="AT111" s="757"/>
      <c r="AU111" s="757"/>
      <c r="AV111" s="757"/>
      <c r="AW111" s="757"/>
      <c r="AX111" s="757"/>
      <c r="AY111" s="757"/>
      <c r="AZ111" s="757"/>
      <c r="BA111" s="757"/>
      <c r="BB111" s="757"/>
      <c r="BC111" s="757"/>
      <c r="BD111" s="757"/>
      <c r="BE111" s="757"/>
      <c r="BF111" s="757"/>
      <c r="BG111" s="757"/>
      <c r="BH111" s="757"/>
      <c r="BI111" s="757"/>
      <c r="BJ111" s="757"/>
      <c r="BK111" s="757"/>
      <c r="BL111" s="757"/>
      <c r="BM111" s="757"/>
      <c r="BN111" s="757"/>
      <c r="BO111" s="757"/>
      <c r="BP111" s="757"/>
      <c r="BQ111" s="757"/>
      <c r="BR111" s="757"/>
      <c r="BS111" s="757"/>
      <c r="BT111" s="757"/>
      <c r="BU111" s="757"/>
      <c r="BV111" s="757"/>
      <c r="BW111" s="757"/>
      <c r="BX111" s="757"/>
      <c r="BY111" s="757"/>
      <c r="BZ111" s="757"/>
      <c r="CA111" s="757"/>
      <c r="CB111" s="757"/>
      <c r="CC111" s="757"/>
      <c r="CD111" s="757"/>
      <c r="CE111" s="757"/>
      <c r="CF111" s="757"/>
      <c r="CG111" s="758"/>
      <c r="CH111" s="286" t="s">
        <v>509</v>
      </c>
      <c r="CJ111" s="317" t="str">
        <f>strCheckUnique(CK111:CK114)</f>
        <v/>
      </c>
      <c r="CL111" s="317"/>
    </row>
    <row r="112" spans="1:98" ht="66" customHeight="1">
      <c r="A112" s="754"/>
      <c r="B112" s="754"/>
      <c r="C112" s="754"/>
      <c r="D112" s="754"/>
      <c r="E112" s="754"/>
      <c r="F112" s="340">
        <v>1</v>
      </c>
      <c r="G112" s="340"/>
      <c r="H112" s="340"/>
      <c r="I112" s="755"/>
      <c r="J112" s="755"/>
      <c r="K112" s="344"/>
      <c r="L112" s="670" t="str">
        <f>mergeValue(A112) &amp;"."&amp; mergeValue(B112)&amp;"."&amp; mergeValue(C112)&amp;"."&amp; mergeValue(D112)&amp;"."&amp; mergeValue(E112)&amp;"."&amp; mergeValue(F112)</f>
        <v>1.6.1.1.2.1</v>
      </c>
      <c r="M112" s="333"/>
      <c r="N112" s="759"/>
      <c r="O112" s="674">
        <v>54.3</v>
      </c>
      <c r="P112" s="192"/>
      <c r="Q112" s="192"/>
      <c r="R112" s="760" t="s">
        <v>1380</v>
      </c>
      <c r="S112" s="761" t="s">
        <v>87</v>
      </c>
      <c r="T112" s="760" t="s">
        <v>1721</v>
      </c>
      <c r="U112" s="761" t="s">
        <v>87</v>
      </c>
      <c r="V112" s="674">
        <v>56.47</v>
      </c>
      <c r="W112" s="192"/>
      <c r="X112" s="192"/>
      <c r="Y112" s="760" t="s">
        <v>1722</v>
      </c>
      <c r="Z112" s="761" t="s">
        <v>87</v>
      </c>
      <c r="AA112" s="760" t="s">
        <v>1723</v>
      </c>
      <c r="AB112" s="761" t="s">
        <v>87</v>
      </c>
      <c r="AC112" s="674">
        <v>56.47</v>
      </c>
      <c r="AD112" s="192"/>
      <c r="AE112" s="192"/>
      <c r="AF112" s="760" t="s">
        <v>1724</v>
      </c>
      <c r="AG112" s="761" t="s">
        <v>87</v>
      </c>
      <c r="AH112" s="760" t="s">
        <v>1725</v>
      </c>
      <c r="AI112" s="761" t="s">
        <v>87</v>
      </c>
      <c r="AJ112" s="674">
        <v>59.63</v>
      </c>
      <c r="AK112" s="192"/>
      <c r="AL112" s="192"/>
      <c r="AM112" s="760" t="s">
        <v>1734</v>
      </c>
      <c r="AN112" s="761" t="s">
        <v>87</v>
      </c>
      <c r="AO112" s="760" t="s">
        <v>1735</v>
      </c>
      <c r="AP112" s="761" t="s">
        <v>87</v>
      </c>
      <c r="AQ112" s="674">
        <v>59.63</v>
      </c>
      <c r="AR112" s="192"/>
      <c r="AS112" s="192"/>
      <c r="AT112" s="760" t="s">
        <v>1726</v>
      </c>
      <c r="AU112" s="761" t="s">
        <v>87</v>
      </c>
      <c r="AV112" s="760" t="s">
        <v>1727</v>
      </c>
      <c r="AW112" s="761" t="s">
        <v>87</v>
      </c>
      <c r="AX112" s="674">
        <v>60.24</v>
      </c>
      <c r="AY112" s="192"/>
      <c r="AZ112" s="192"/>
      <c r="BA112" s="760" t="s">
        <v>1736</v>
      </c>
      <c r="BB112" s="761" t="s">
        <v>87</v>
      </c>
      <c r="BC112" s="760" t="s">
        <v>1737</v>
      </c>
      <c r="BD112" s="761" t="s">
        <v>87</v>
      </c>
      <c r="BE112" s="674">
        <v>60.24</v>
      </c>
      <c r="BF112" s="192"/>
      <c r="BG112" s="192"/>
      <c r="BH112" s="760" t="s">
        <v>1700</v>
      </c>
      <c r="BI112" s="761" t="s">
        <v>87</v>
      </c>
      <c r="BJ112" s="760" t="s">
        <v>1728</v>
      </c>
      <c r="BK112" s="761" t="s">
        <v>87</v>
      </c>
      <c r="BL112" s="674">
        <v>60.58</v>
      </c>
      <c r="BM112" s="192"/>
      <c r="BN112" s="192"/>
      <c r="BO112" s="760" t="s">
        <v>1729</v>
      </c>
      <c r="BP112" s="761" t="s">
        <v>87</v>
      </c>
      <c r="BQ112" s="760" t="s">
        <v>1730</v>
      </c>
      <c r="BR112" s="761" t="s">
        <v>87</v>
      </c>
      <c r="BS112" s="674">
        <v>63.51</v>
      </c>
      <c r="BT112" s="192"/>
      <c r="BU112" s="192"/>
      <c r="BV112" s="760" t="s">
        <v>1731</v>
      </c>
      <c r="BW112" s="761" t="s">
        <v>87</v>
      </c>
      <c r="BX112" s="760" t="s">
        <v>1732</v>
      </c>
      <c r="BY112" s="761" t="s">
        <v>87</v>
      </c>
      <c r="BZ112" s="674">
        <v>65.41</v>
      </c>
      <c r="CA112" s="192"/>
      <c r="CB112" s="192"/>
      <c r="CC112" s="760" t="s">
        <v>1733</v>
      </c>
      <c r="CD112" s="761" t="s">
        <v>87</v>
      </c>
      <c r="CE112" s="760" t="s">
        <v>1381</v>
      </c>
      <c r="CF112" s="761" t="s">
        <v>88</v>
      </c>
      <c r="CG112" s="282"/>
      <c r="CH112" s="763" t="s">
        <v>510</v>
      </c>
      <c r="CI112" s="298" t="str">
        <f>strCheckDate(O113:CG113)</f>
        <v/>
      </c>
      <c r="CK112" s="317" t="str">
        <f>IF(M112="","",M112 )</f>
        <v/>
      </c>
      <c r="CL112" s="317"/>
      <c r="CM112" s="317"/>
      <c r="CN112" s="317"/>
    </row>
    <row r="113" spans="1:98" ht="14.25" hidden="1" customHeight="1">
      <c r="A113" s="754"/>
      <c r="B113" s="754"/>
      <c r="C113" s="754"/>
      <c r="D113" s="754"/>
      <c r="E113" s="754"/>
      <c r="F113" s="340"/>
      <c r="G113" s="340"/>
      <c r="H113" s="340"/>
      <c r="I113" s="755"/>
      <c r="J113" s="755"/>
      <c r="K113" s="344"/>
      <c r="L113" s="171"/>
      <c r="M113" s="205"/>
      <c r="N113" s="759"/>
      <c r="O113" s="299"/>
      <c r="P113" s="296"/>
      <c r="Q113" s="297" t="str">
        <f>R112 &amp; "-" &amp; T112</f>
        <v>01.01.2019-30.06.2019</v>
      </c>
      <c r="R113" s="760"/>
      <c r="S113" s="761"/>
      <c r="T113" s="762"/>
      <c r="U113" s="761"/>
      <c r="V113" s="299"/>
      <c r="W113" s="296"/>
      <c r="X113" s="297" t="str">
        <f>Y112 &amp; "-" &amp; AA112</f>
        <v>01.07.2019-31.12.2019</v>
      </c>
      <c r="Y113" s="760"/>
      <c r="Z113" s="761"/>
      <c r="AA113" s="762"/>
      <c r="AB113" s="761"/>
      <c r="AC113" s="299"/>
      <c r="AD113" s="296"/>
      <c r="AE113" s="297" t="str">
        <f>AF112 &amp; "-" &amp; AH112</f>
        <v>01.01.2020-30.06.2020</v>
      </c>
      <c r="AF113" s="760"/>
      <c r="AG113" s="761"/>
      <c r="AH113" s="762"/>
      <c r="AI113" s="761"/>
      <c r="AJ113" s="299"/>
      <c r="AK113" s="296"/>
      <c r="AL113" s="297" t="str">
        <f>AM112 &amp; "-" &amp; AO112</f>
        <v>01.07.2020-31.12.2020</v>
      </c>
      <c r="AM113" s="760"/>
      <c r="AN113" s="761"/>
      <c r="AO113" s="762"/>
      <c r="AP113" s="761"/>
      <c r="AQ113" s="299"/>
      <c r="AR113" s="296"/>
      <c r="AS113" s="297" t="str">
        <f>AT112 &amp; "-" &amp; AV112</f>
        <v>01.01.2021-30.06.2021</v>
      </c>
      <c r="AT113" s="760"/>
      <c r="AU113" s="761"/>
      <c r="AV113" s="762"/>
      <c r="AW113" s="761"/>
      <c r="AX113" s="299"/>
      <c r="AY113" s="296"/>
      <c r="AZ113" s="297" t="str">
        <f>BA112 &amp; "-" &amp; BC112</f>
        <v>01.07.2021-31.12.2021</v>
      </c>
      <c r="BA113" s="760"/>
      <c r="BB113" s="761"/>
      <c r="BC113" s="762"/>
      <c r="BD113" s="761"/>
      <c r="BE113" s="299"/>
      <c r="BF113" s="296"/>
      <c r="BG113" s="297" t="str">
        <f>BH112 &amp; "-" &amp; BJ112</f>
        <v>01.01.2022-30.06.2022</v>
      </c>
      <c r="BH113" s="760"/>
      <c r="BI113" s="761"/>
      <c r="BJ113" s="762"/>
      <c r="BK113" s="761"/>
      <c r="BL113" s="299"/>
      <c r="BM113" s="296"/>
      <c r="BN113" s="297" t="str">
        <f>BO112 &amp; "-" &amp; BQ112</f>
        <v>01.07.2022-31.12.2022</v>
      </c>
      <c r="BO113" s="760"/>
      <c r="BP113" s="761"/>
      <c r="BQ113" s="762"/>
      <c r="BR113" s="761"/>
      <c r="BS113" s="299"/>
      <c r="BT113" s="296"/>
      <c r="BU113" s="297" t="str">
        <f>BV112 &amp; "-" &amp; BX112</f>
        <v>01.01.2023-30.06.2023</v>
      </c>
      <c r="BV113" s="760"/>
      <c r="BW113" s="761"/>
      <c r="BX113" s="762"/>
      <c r="BY113" s="761"/>
      <c r="BZ113" s="299"/>
      <c r="CA113" s="296"/>
      <c r="CB113" s="297" t="str">
        <f>CC112 &amp; "-" &amp; CE112</f>
        <v>01.07.2023-31.12.2023</v>
      </c>
      <c r="CC113" s="760"/>
      <c r="CD113" s="761"/>
      <c r="CE113" s="762"/>
      <c r="CF113" s="761"/>
      <c r="CG113" s="282"/>
      <c r="CH113" s="764"/>
      <c r="CL113" s="317"/>
    </row>
    <row r="114" spans="1:98" customFormat="1" ht="15" customHeight="1">
      <c r="A114" s="754"/>
      <c r="B114" s="754"/>
      <c r="C114" s="754"/>
      <c r="D114" s="754"/>
      <c r="E114" s="754"/>
      <c r="F114" s="340"/>
      <c r="G114" s="340"/>
      <c r="H114" s="340"/>
      <c r="I114" s="755"/>
      <c r="J114" s="755"/>
      <c r="K114" s="201"/>
      <c r="L114" s="112"/>
      <c r="M114" s="175" t="s">
        <v>410</v>
      </c>
      <c r="N114" s="197"/>
      <c r="O114" s="157"/>
      <c r="P114" s="157"/>
      <c r="Q114" s="157"/>
      <c r="R114" s="262"/>
      <c r="S114" s="198"/>
      <c r="T114" s="198"/>
      <c r="U114" s="198"/>
      <c r="V114" s="157"/>
      <c r="W114" s="157"/>
      <c r="X114" s="157"/>
      <c r="Y114" s="262"/>
      <c r="Z114" s="198"/>
      <c r="AA114" s="198"/>
      <c r="AB114" s="198"/>
      <c r="AC114" s="157"/>
      <c r="AD114" s="157"/>
      <c r="AE114" s="157"/>
      <c r="AF114" s="262"/>
      <c r="AG114" s="198"/>
      <c r="AH114" s="198"/>
      <c r="AI114" s="198"/>
      <c r="AJ114" s="157"/>
      <c r="AK114" s="157"/>
      <c r="AL114" s="157"/>
      <c r="AM114" s="262"/>
      <c r="AN114" s="198"/>
      <c r="AO114" s="198"/>
      <c r="AP114" s="198"/>
      <c r="AQ114" s="157"/>
      <c r="AR114" s="157"/>
      <c r="AS114" s="157"/>
      <c r="AT114" s="262"/>
      <c r="AU114" s="198"/>
      <c r="AV114" s="198"/>
      <c r="AW114" s="198"/>
      <c r="AX114" s="157"/>
      <c r="AY114" s="157"/>
      <c r="AZ114" s="157"/>
      <c r="BA114" s="262"/>
      <c r="BB114" s="198"/>
      <c r="BC114" s="198"/>
      <c r="BD114" s="198"/>
      <c r="BE114" s="157"/>
      <c r="BF114" s="157"/>
      <c r="BG114" s="157"/>
      <c r="BH114" s="262"/>
      <c r="BI114" s="198"/>
      <c r="BJ114" s="198"/>
      <c r="BK114" s="198"/>
      <c r="BL114" s="157"/>
      <c r="BM114" s="157"/>
      <c r="BN114" s="157"/>
      <c r="BO114" s="262"/>
      <c r="BP114" s="198"/>
      <c r="BQ114" s="198"/>
      <c r="BR114" s="198"/>
      <c r="BS114" s="157"/>
      <c r="BT114" s="157"/>
      <c r="BU114" s="157"/>
      <c r="BV114" s="262"/>
      <c r="BW114" s="198"/>
      <c r="BX114" s="198"/>
      <c r="BY114" s="198"/>
      <c r="BZ114" s="157"/>
      <c r="CA114" s="157"/>
      <c r="CB114" s="157"/>
      <c r="CC114" s="262"/>
      <c r="CD114" s="198"/>
      <c r="CE114" s="198"/>
      <c r="CF114" s="198"/>
      <c r="CG114" s="186"/>
      <c r="CH114" s="765"/>
      <c r="CI114" s="307"/>
      <c r="CJ114" s="307"/>
      <c r="CK114" s="307"/>
      <c r="CL114" s="317"/>
      <c r="CM114" s="307"/>
      <c r="CN114" s="298"/>
      <c r="CO114" s="298"/>
      <c r="CP114" s="298"/>
      <c r="CQ114" s="298"/>
      <c r="CR114" s="298"/>
      <c r="CS114" s="298"/>
      <c r="CT114" s="35"/>
    </row>
    <row r="115" spans="1:98" ht="33.75" customHeight="1">
      <c r="A115" s="754"/>
      <c r="B115" s="754"/>
      <c r="C115" s="754"/>
      <c r="D115" s="754"/>
      <c r="E115" s="754">
        <v>3</v>
      </c>
      <c r="F115" s="668"/>
      <c r="G115" s="668"/>
      <c r="H115" s="668"/>
      <c r="I115" s="755"/>
      <c r="J115" s="755" t="s">
        <v>1708</v>
      </c>
      <c r="K115" s="101"/>
      <c r="L115" s="670" t="str">
        <f>mergeValue(A115) &amp;"."&amp; mergeValue(B115)&amp;"."&amp; mergeValue(C115)&amp;"."&amp; mergeValue(D115)&amp;"."&amp; mergeValue(E115)</f>
        <v>1.6.1.1.3</v>
      </c>
      <c r="M115" s="172" t="s">
        <v>10</v>
      </c>
      <c r="N115" s="286"/>
      <c r="O115" s="756" t="s">
        <v>307</v>
      </c>
      <c r="P115" s="757"/>
      <c r="Q115" s="757"/>
      <c r="R115" s="757"/>
      <c r="S115" s="757"/>
      <c r="T115" s="757"/>
      <c r="U115" s="757"/>
      <c r="V115" s="757"/>
      <c r="W115" s="757"/>
      <c r="X115" s="757"/>
      <c r="Y115" s="757"/>
      <c r="Z115" s="757"/>
      <c r="AA115" s="757"/>
      <c r="AB115" s="757"/>
      <c r="AC115" s="757"/>
      <c r="AD115" s="757"/>
      <c r="AE115" s="757"/>
      <c r="AF115" s="757"/>
      <c r="AG115" s="757"/>
      <c r="AH115" s="757"/>
      <c r="AI115" s="757"/>
      <c r="AJ115" s="757"/>
      <c r="AK115" s="757"/>
      <c r="AL115" s="757"/>
      <c r="AM115" s="757"/>
      <c r="AN115" s="757"/>
      <c r="AO115" s="757"/>
      <c r="AP115" s="757"/>
      <c r="AQ115" s="757"/>
      <c r="AR115" s="757"/>
      <c r="AS115" s="757"/>
      <c r="AT115" s="757"/>
      <c r="AU115" s="757"/>
      <c r="AV115" s="757"/>
      <c r="AW115" s="757"/>
      <c r="AX115" s="757"/>
      <c r="AY115" s="757"/>
      <c r="AZ115" s="757"/>
      <c r="BA115" s="757"/>
      <c r="BB115" s="757"/>
      <c r="BC115" s="757"/>
      <c r="BD115" s="757"/>
      <c r="BE115" s="757"/>
      <c r="BF115" s="757"/>
      <c r="BG115" s="757"/>
      <c r="BH115" s="757"/>
      <c r="BI115" s="757"/>
      <c r="BJ115" s="757"/>
      <c r="BK115" s="757"/>
      <c r="BL115" s="757"/>
      <c r="BM115" s="757"/>
      <c r="BN115" s="757"/>
      <c r="BO115" s="757"/>
      <c r="BP115" s="757"/>
      <c r="BQ115" s="757"/>
      <c r="BR115" s="757"/>
      <c r="BS115" s="757"/>
      <c r="BT115" s="757"/>
      <c r="BU115" s="757"/>
      <c r="BV115" s="757"/>
      <c r="BW115" s="757"/>
      <c r="BX115" s="757"/>
      <c r="BY115" s="757"/>
      <c r="BZ115" s="757"/>
      <c r="CA115" s="757"/>
      <c r="CB115" s="757"/>
      <c r="CC115" s="757"/>
      <c r="CD115" s="757"/>
      <c r="CE115" s="757"/>
      <c r="CF115" s="757"/>
      <c r="CG115" s="758"/>
      <c r="CH115" s="286" t="s">
        <v>509</v>
      </c>
      <c r="CJ115" s="317" t="str">
        <f>strCheckUnique(CK115:CK118)</f>
        <v/>
      </c>
      <c r="CL115" s="317"/>
    </row>
    <row r="116" spans="1:98" ht="66" customHeight="1">
      <c r="A116" s="754"/>
      <c r="B116" s="754"/>
      <c r="C116" s="754"/>
      <c r="D116" s="754"/>
      <c r="E116" s="754"/>
      <c r="F116" s="340">
        <v>1</v>
      </c>
      <c r="G116" s="340"/>
      <c r="H116" s="340"/>
      <c r="I116" s="755"/>
      <c r="J116" s="755"/>
      <c r="K116" s="344"/>
      <c r="L116" s="670" t="str">
        <f>mergeValue(A116) &amp;"."&amp; mergeValue(B116)&amp;"."&amp; mergeValue(C116)&amp;"."&amp; mergeValue(D116)&amp;"."&amp; mergeValue(E116)&amp;"."&amp; mergeValue(F116)</f>
        <v>1.6.1.1.3.1</v>
      </c>
      <c r="M116" s="333"/>
      <c r="N116" s="759"/>
      <c r="O116" s="674">
        <v>54.3</v>
      </c>
      <c r="P116" s="192"/>
      <c r="Q116" s="192"/>
      <c r="R116" s="760" t="s">
        <v>1380</v>
      </c>
      <c r="S116" s="761" t="s">
        <v>87</v>
      </c>
      <c r="T116" s="760" t="s">
        <v>1721</v>
      </c>
      <c r="U116" s="761" t="s">
        <v>87</v>
      </c>
      <c r="V116" s="674">
        <v>56.47</v>
      </c>
      <c r="W116" s="192"/>
      <c r="X116" s="192"/>
      <c r="Y116" s="760" t="s">
        <v>1722</v>
      </c>
      <c r="Z116" s="761" t="s">
        <v>87</v>
      </c>
      <c r="AA116" s="760" t="s">
        <v>1723</v>
      </c>
      <c r="AB116" s="761" t="s">
        <v>87</v>
      </c>
      <c r="AC116" s="674">
        <v>56.47</v>
      </c>
      <c r="AD116" s="192"/>
      <c r="AE116" s="192"/>
      <c r="AF116" s="760" t="s">
        <v>1724</v>
      </c>
      <c r="AG116" s="761" t="s">
        <v>87</v>
      </c>
      <c r="AH116" s="760" t="s">
        <v>1725</v>
      </c>
      <c r="AI116" s="761" t="s">
        <v>87</v>
      </c>
      <c r="AJ116" s="674">
        <v>59.63</v>
      </c>
      <c r="AK116" s="192"/>
      <c r="AL116" s="192"/>
      <c r="AM116" s="760" t="s">
        <v>1734</v>
      </c>
      <c r="AN116" s="761" t="s">
        <v>87</v>
      </c>
      <c r="AO116" s="760" t="s">
        <v>1735</v>
      </c>
      <c r="AP116" s="761" t="s">
        <v>87</v>
      </c>
      <c r="AQ116" s="674">
        <v>59.63</v>
      </c>
      <c r="AR116" s="192"/>
      <c r="AS116" s="192"/>
      <c r="AT116" s="760" t="s">
        <v>1726</v>
      </c>
      <c r="AU116" s="761" t="s">
        <v>87</v>
      </c>
      <c r="AV116" s="760" t="s">
        <v>1727</v>
      </c>
      <c r="AW116" s="761" t="s">
        <v>87</v>
      </c>
      <c r="AX116" s="674">
        <v>60.24</v>
      </c>
      <c r="AY116" s="192"/>
      <c r="AZ116" s="192"/>
      <c r="BA116" s="760" t="s">
        <v>1736</v>
      </c>
      <c r="BB116" s="761" t="s">
        <v>87</v>
      </c>
      <c r="BC116" s="760" t="s">
        <v>1737</v>
      </c>
      <c r="BD116" s="761" t="s">
        <v>87</v>
      </c>
      <c r="BE116" s="674">
        <v>60.24</v>
      </c>
      <c r="BF116" s="192"/>
      <c r="BG116" s="192"/>
      <c r="BH116" s="760" t="s">
        <v>1700</v>
      </c>
      <c r="BI116" s="761" t="s">
        <v>87</v>
      </c>
      <c r="BJ116" s="760" t="s">
        <v>1728</v>
      </c>
      <c r="BK116" s="761" t="s">
        <v>87</v>
      </c>
      <c r="BL116" s="674">
        <v>60.58</v>
      </c>
      <c r="BM116" s="192"/>
      <c r="BN116" s="192"/>
      <c r="BO116" s="760" t="s">
        <v>1729</v>
      </c>
      <c r="BP116" s="761" t="s">
        <v>87</v>
      </c>
      <c r="BQ116" s="760" t="s">
        <v>1730</v>
      </c>
      <c r="BR116" s="761" t="s">
        <v>87</v>
      </c>
      <c r="BS116" s="674">
        <v>63.51</v>
      </c>
      <c r="BT116" s="192"/>
      <c r="BU116" s="192"/>
      <c r="BV116" s="760" t="s">
        <v>1731</v>
      </c>
      <c r="BW116" s="761" t="s">
        <v>87</v>
      </c>
      <c r="BX116" s="760" t="s">
        <v>1732</v>
      </c>
      <c r="BY116" s="761" t="s">
        <v>87</v>
      </c>
      <c r="BZ116" s="674">
        <v>65.41</v>
      </c>
      <c r="CA116" s="192"/>
      <c r="CB116" s="192"/>
      <c r="CC116" s="760" t="s">
        <v>1733</v>
      </c>
      <c r="CD116" s="761" t="s">
        <v>87</v>
      </c>
      <c r="CE116" s="760" t="s">
        <v>1381</v>
      </c>
      <c r="CF116" s="761" t="s">
        <v>88</v>
      </c>
      <c r="CG116" s="282"/>
      <c r="CH116" s="763" t="s">
        <v>510</v>
      </c>
      <c r="CI116" s="298" t="str">
        <f>strCheckDate(O117:CG117)</f>
        <v/>
      </c>
      <c r="CK116" s="317" t="str">
        <f>IF(M116="","",M116 )</f>
        <v/>
      </c>
      <c r="CL116" s="317"/>
      <c r="CM116" s="317"/>
      <c r="CN116" s="317"/>
    </row>
    <row r="117" spans="1:98" ht="14.25" hidden="1" customHeight="1">
      <c r="A117" s="754"/>
      <c r="B117" s="754"/>
      <c r="C117" s="754"/>
      <c r="D117" s="754"/>
      <c r="E117" s="754"/>
      <c r="F117" s="340"/>
      <c r="G117" s="340"/>
      <c r="H117" s="340"/>
      <c r="I117" s="755"/>
      <c r="J117" s="755"/>
      <c r="K117" s="344"/>
      <c r="L117" s="171"/>
      <c r="M117" s="205"/>
      <c r="N117" s="759"/>
      <c r="O117" s="299"/>
      <c r="P117" s="296"/>
      <c r="Q117" s="297" t="str">
        <f>R116 &amp; "-" &amp; T116</f>
        <v>01.01.2019-30.06.2019</v>
      </c>
      <c r="R117" s="760"/>
      <c r="S117" s="761"/>
      <c r="T117" s="762"/>
      <c r="U117" s="761"/>
      <c r="V117" s="299"/>
      <c r="W117" s="296"/>
      <c r="X117" s="297" t="str">
        <f>Y116 &amp; "-" &amp; AA116</f>
        <v>01.07.2019-31.12.2019</v>
      </c>
      <c r="Y117" s="760"/>
      <c r="Z117" s="761"/>
      <c r="AA117" s="762"/>
      <c r="AB117" s="761"/>
      <c r="AC117" s="299"/>
      <c r="AD117" s="296"/>
      <c r="AE117" s="297" t="str">
        <f>AF116 &amp; "-" &amp; AH116</f>
        <v>01.01.2020-30.06.2020</v>
      </c>
      <c r="AF117" s="760"/>
      <c r="AG117" s="761"/>
      <c r="AH117" s="762"/>
      <c r="AI117" s="761"/>
      <c r="AJ117" s="299"/>
      <c r="AK117" s="296"/>
      <c r="AL117" s="297" t="str">
        <f>AM116 &amp; "-" &amp; AO116</f>
        <v>01.07.2020-31.12.2020</v>
      </c>
      <c r="AM117" s="760"/>
      <c r="AN117" s="761"/>
      <c r="AO117" s="762"/>
      <c r="AP117" s="761"/>
      <c r="AQ117" s="299"/>
      <c r="AR117" s="296"/>
      <c r="AS117" s="297" t="str">
        <f>AT116 &amp; "-" &amp; AV116</f>
        <v>01.01.2021-30.06.2021</v>
      </c>
      <c r="AT117" s="760"/>
      <c r="AU117" s="761"/>
      <c r="AV117" s="762"/>
      <c r="AW117" s="761"/>
      <c r="AX117" s="299"/>
      <c r="AY117" s="296"/>
      <c r="AZ117" s="297" t="str">
        <f>BA116 &amp; "-" &amp; BC116</f>
        <v>01.07.2021-31.12.2021</v>
      </c>
      <c r="BA117" s="760"/>
      <c r="BB117" s="761"/>
      <c r="BC117" s="762"/>
      <c r="BD117" s="761"/>
      <c r="BE117" s="299"/>
      <c r="BF117" s="296"/>
      <c r="BG117" s="297" t="str">
        <f>BH116 &amp; "-" &amp; BJ116</f>
        <v>01.01.2022-30.06.2022</v>
      </c>
      <c r="BH117" s="760"/>
      <c r="BI117" s="761"/>
      <c r="BJ117" s="762"/>
      <c r="BK117" s="761"/>
      <c r="BL117" s="299"/>
      <c r="BM117" s="296"/>
      <c r="BN117" s="297" t="str">
        <f>BO116 &amp; "-" &amp; BQ116</f>
        <v>01.07.2022-31.12.2022</v>
      </c>
      <c r="BO117" s="760"/>
      <c r="BP117" s="761"/>
      <c r="BQ117" s="762"/>
      <c r="BR117" s="761"/>
      <c r="BS117" s="299"/>
      <c r="BT117" s="296"/>
      <c r="BU117" s="297" t="str">
        <f>BV116 &amp; "-" &amp; BX116</f>
        <v>01.01.2023-30.06.2023</v>
      </c>
      <c r="BV117" s="760"/>
      <c r="BW117" s="761"/>
      <c r="BX117" s="762"/>
      <c r="BY117" s="761"/>
      <c r="BZ117" s="299"/>
      <c r="CA117" s="296"/>
      <c r="CB117" s="297" t="str">
        <f>CC116 &amp; "-" &amp; CE116</f>
        <v>01.07.2023-31.12.2023</v>
      </c>
      <c r="CC117" s="760"/>
      <c r="CD117" s="761"/>
      <c r="CE117" s="762"/>
      <c r="CF117" s="761"/>
      <c r="CG117" s="282"/>
      <c r="CH117" s="764"/>
      <c r="CL117" s="317"/>
    </row>
    <row r="118" spans="1:98" customFormat="1" ht="15" customHeight="1">
      <c r="A118" s="754"/>
      <c r="B118" s="754"/>
      <c r="C118" s="754"/>
      <c r="D118" s="754"/>
      <c r="E118" s="754"/>
      <c r="F118" s="340"/>
      <c r="G118" s="340"/>
      <c r="H118" s="340"/>
      <c r="I118" s="755"/>
      <c r="J118" s="755"/>
      <c r="K118" s="201"/>
      <c r="L118" s="112"/>
      <c r="M118" s="175" t="s">
        <v>410</v>
      </c>
      <c r="N118" s="197"/>
      <c r="O118" s="157"/>
      <c r="P118" s="157"/>
      <c r="Q118" s="157"/>
      <c r="R118" s="262"/>
      <c r="S118" s="198"/>
      <c r="T118" s="198"/>
      <c r="U118" s="198"/>
      <c r="V118" s="157"/>
      <c r="W118" s="157"/>
      <c r="X118" s="157"/>
      <c r="Y118" s="262"/>
      <c r="Z118" s="198"/>
      <c r="AA118" s="198"/>
      <c r="AB118" s="198"/>
      <c r="AC118" s="157"/>
      <c r="AD118" s="157"/>
      <c r="AE118" s="157"/>
      <c r="AF118" s="262"/>
      <c r="AG118" s="198"/>
      <c r="AH118" s="198"/>
      <c r="AI118" s="198"/>
      <c r="AJ118" s="157"/>
      <c r="AK118" s="157"/>
      <c r="AL118" s="157"/>
      <c r="AM118" s="262"/>
      <c r="AN118" s="198"/>
      <c r="AO118" s="198"/>
      <c r="AP118" s="198"/>
      <c r="AQ118" s="157"/>
      <c r="AR118" s="157"/>
      <c r="AS118" s="157"/>
      <c r="AT118" s="262"/>
      <c r="AU118" s="198"/>
      <c r="AV118" s="198"/>
      <c r="AW118" s="198"/>
      <c r="AX118" s="157"/>
      <c r="AY118" s="157"/>
      <c r="AZ118" s="157"/>
      <c r="BA118" s="262"/>
      <c r="BB118" s="198"/>
      <c r="BC118" s="198"/>
      <c r="BD118" s="198"/>
      <c r="BE118" s="157"/>
      <c r="BF118" s="157"/>
      <c r="BG118" s="157"/>
      <c r="BH118" s="262"/>
      <c r="BI118" s="198"/>
      <c r="BJ118" s="198"/>
      <c r="BK118" s="198"/>
      <c r="BL118" s="157"/>
      <c r="BM118" s="157"/>
      <c r="BN118" s="157"/>
      <c r="BO118" s="262"/>
      <c r="BP118" s="198"/>
      <c r="BQ118" s="198"/>
      <c r="BR118" s="198"/>
      <c r="BS118" s="157"/>
      <c r="BT118" s="157"/>
      <c r="BU118" s="157"/>
      <c r="BV118" s="262"/>
      <c r="BW118" s="198"/>
      <c r="BX118" s="198"/>
      <c r="BY118" s="198"/>
      <c r="BZ118" s="157"/>
      <c r="CA118" s="157"/>
      <c r="CB118" s="157"/>
      <c r="CC118" s="262"/>
      <c r="CD118" s="198"/>
      <c r="CE118" s="198"/>
      <c r="CF118" s="198"/>
      <c r="CG118" s="186"/>
      <c r="CH118" s="765"/>
      <c r="CI118" s="307"/>
      <c r="CJ118" s="307"/>
      <c r="CK118" s="307"/>
      <c r="CL118" s="317"/>
      <c r="CM118" s="307"/>
      <c r="CN118" s="298"/>
      <c r="CO118" s="298"/>
      <c r="CP118" s="298"/>
      <c r="CQ118" s="298"/>
      <c r="CR118" s="298"/>
      <c r="CS118" s="298"/>
      <c r="CT118" s="35"/>
    </row>
    <row r="119" spans="1:98" customFormat="1" ht="15" customHeight="1">
      <c r="A119" s="754"/>
      <c r="B119" s="754"/>
      <c r="C119" s="754"/>
      <c r="D119" s="754"/>
      <c r="E119" s="340"/>
      <c r="F119" s="652"/>
      <c r="G119" s="652"/>
      <c r="H119" s="652"/>
      <c r="I119" s="755"/>
      <c r="J119" s="85"/>
      <c r="K119" s="201"/>
      <c r="L119" s="112"/>
      <c r="M119" s="164" t="s">
        <v>13</v>
      </c>
      <c r="N119" s="197"/>
      <c r="O119" s="157"/>
      <c r="P119" s="157"/>
      <c r="Q119" s="157"/>
      <c r="R119" s="262"/>
      <c r="S119" s="198"/>
      <c r="T119" s="198"/>
      <c r="U119" s="197"/>
      <c r="V119" s="157"/>
      <c r="W119" s="157"/>
      <c r="X119" s="157"/>
      <c r="Y119" s="262"/>
      <c r="Z119" s="198"/>
      <c r="AA119" s="198"/>
      <c r="AB119" s="197"/>
      <c r="AC119" s="157"/>
      <c r="AD119" s="157"/>
      <c r="AE119" s="157"/>
      <c r="AF119" s="262"/>
      <c r="AG119" s="198"/>
      <c r="AH119" s="198"/>
      <c r="AI119" s="197"/>
      <c r="AJ119" s="157"/>
      <c r="AK119" s="157"/>
      <c r="AL119" s="157"/>
      <c r="AM119" s="262"/>
      <c r="AN119" s="198"/>
      <c r="AO119" s="198"/>
      <c r="AP119" s="197"/>
      <c r="AQ119" s="157"/>
      <c r="AR119" s="157"/>
      <c r="AS119" s="157"/>
      <c r="AT119" s="262"/>
      <c r="AU119" s="198"/>
      <c r="AV119" s="198"/>
      <c r="AW119" s="197"/>
      <c r="AX119" s="157"/>
      <c r="AY119" s="157"/>
      <c r="AZ119" s="157"/>
      <c r="BA119" s="262"/>
      <c r="BB119" s="198"/>
      <c r="BC119" s="198"/>
      <c r="BD119" s="197"/>
      <c r="BE119" s="157"/>
      <c r="BF119" s="157"/>
      <c r="BG119" s="157"/>
      <c r="BH119" s="262"/>
      <c r="BI119" s="198"/>
      <c r="BJ119" s="198"/>
      <c r="BK119" s="197"/>
      <c r="BL119" s="157"/>
      <c r="BM119" s="157"/>
      <c r="BN119" s="157"/>
      <c r="BO119" s="262"/>
      <c r="BP119" s="198"/>
      <c r="BQ119" s="198"/>
      <c r="BR119" s="197"/>
      <c r="BS119" s="157"/>
      <c r="BT119" s="157"/>
      <c r="BU119" s="157"/>
      <c r="BV119" s="262"/>
      <c r="BW119" s="198"/>
      <c r="BX119" s="198"/>
      <c r="BY119" s="197"/>
      <c r="BZ119" s="157"/>
      <c r="CA119" s="157"/>
      <c r="CB119" s="157"/>
      <c r="CC119" s="262"/>
      <c r="CD119" s="198"/>
      <c r="CE119" s="198"/>
      <c r="CF119" s="197"/>
      <c r="CG119" s="198"/>
      <c r="CH119" s="186"/>
      <c r="CI119" s="307"/>
      <c r="CJ119" s="307"/>
      <c r="CK119" s="307"/>
      <c r="CL119" s="307"/>
      <c r="CM119" s="307"/>
      <c r="CN119" s="307"/>
      <c r="CO119" s="307"/>
      <c r="CP119" s="307"/>
      <c r="CQ119" s="307"/>
      <c r="CR119" s="307"/>
      <c r="CS119" s="307"/>
    </row>
    <row r="120" spans="1:98" customFormat="1" ht="15" customHeight="1">
      <c r="A120" s="754"/>
      <c r="B120" s="754"/>
      <c r="C120" s="754"/>
      <c r="D120" s="340"/>
      <c r="E120" s="345" t="s">
        <v>256</v>
      </c>
      <c r="F120" s="652"/>
      <c r="G120" s="652"/>
      <c r="H120" s="652"/>
      <c r="I120" s="201"/>
      <c r="J120" s="85"/>
      <c r="K120" s="180"/>
      <c r="L120" s="112"/>
      <c r="M120" s="163" t="s">
        <v>411</v>
      </c>
      <c r="N120" s="197"/>
      <c r="O120" s="157"/>
      <c r="P120" s="157"/>
      <c r="Q120" s="157"/>
      <c r="R120" s="262"/>
      <c r="S120" s="198"/>
      <c r="T120" s="198"/>
      <c r="U120" s="197"/>
      <c r="V120" s="157"/>
      <c r="W120" s="157"/>
      <c r="X120" s="157"/>
      <c r="Y120" s="262"/>
      <c r="Z120" s="198"/>
      <c r="AA120" s="198"/>
      <c r="AB120" s="197"/>
      <c r="AC120" s="157"/>
      <c r="AD120" s="157"/>
      <c r="AE120" s="157"/>
      <c r="AF120" s="262"/>
      <c r="AG120" s="198"/>
      <c r="AH120" s="198"/>
      <c r="AI120" s="197"/>
      <c r="AJ120" s="157"/>
      <c r="AK120" s="157"/>
      <c r="AL120" s="157"/>
      <c r="AM120" s="262"/>
      <c r="AN120" s="198"/>
      <c r="AO120" s="198"/>
      <c r="AP120" s="197"/>
      <c r="AQ120" s="157"/>
      <c r="AR120" s="157"/>
      <c r="AS120" s="157"/>
      <c r="AT120" s="262"/>
      <c r="AU120" s="198"/>
      <c r="AV120" s="198"/>
      <c r="AW120" s="197"/>
      <c r="AX120" s="157"/>
      <c r="AY120" s="157"/>
      <c r="AZ120" s="157"/>
      <c r="BA120" s="262"/>
      <c r="BB120" s="198"/>
      <c r="BC120" s="198"/>
      <c r="BD120" s="197"/>
      <c r="BE120" s="157"/>
      <c r="BF120" s="157"/>
      <c r="BG120" s="157"/>
      <c r="BH120" s="262"/>
      <c r="BI120" s="198"/>
      <c r="BJ120" s="198"/>
      <c r="BK120" s="197"/>
      <c r="BL120" s="157"/>
      <c r="BM120" s="157"/>
      <c r="BN120" s="157"/>
      <c r="BO120" s="262"/>
      <c r="BP120" s="198"/>
      <c r="BQ120" s="198"/>
      <c r="BR120" s="197"/>
      <c r="BS120" s="157"/>
      <c r="BT120" s="157"/>
      <c r="BU120" s="157"/>
      <c r="BV120" s="262"/>
      <c r="BW120" s="198"/>
      <c r="BX120" s="198"/>
      <c r="BY120" s="197"/>
      <c r="BZ120" s="157"/>
      <c r="CA120" s="157"/>
      <c r="CB120" s="157"/>
      <c r="CC120" s="262"/>
      <c r="CD120" s="198"/>
      <c r="CE120" s="198"/>
      <c r="CF120" s="197"/>
      <c r="CG120" s="198"/>
      <c r="CH120" s="186"/>
      <c r="CI120" s="307"/>
      <c r="CJ120" s="307"/>
      <c r="CK120" s="307"/>
      <c r="CL120" s="307"/>
      <c r="CM120" s="307"/>
      <c r="CN120" s="307"/>
      <c r="CO120" s="307"/>
      <c r="CP120" s="307"/>
      <c r="CQ120" s="307"/>
      <c r="CR120" s="307"/>
      <c r="CS120" s="307"/>
    </row>
    <row r="121" spans="1:98" ht="45">
      <c r="A121" s="754"/>
      <c r="B121" s="754"/>
      <c r="C121" s="754">
        <v>2</v>
      </c>
      <c r="D121" s="340"/>
      <c r="E121" s="652"/>
      <c r="F121" s="652"/>
      <c r="G121" s="652"/>
      <c r="H121" s="652"/>
      <c r="I121" s="344"/>
      <c r="J121" s="181"/>
      <c r="K121" s="101"/>
      <c r="L121" s="656" t="str">
        <f>mergeValue(A121) &amp;"."&amp; mergeValue(B121)&amp;"."&amp; mergeValue(C121)</f>
        <v>1.6.2</v>
      </c>
      <c r="M121" s="160" t="s">
        <v>651</v>
      </c>
      <c r="N121" s="285"/>
      <c r="O121" s="773" t="str">
        <f>IF('Перечень тарифов'!R32="","","" &amp; 'Перечень тарифов'!R32 &amp; "")</f>
        <v>д. Татаренково</v>
      </c>
      <c r="P121" s="774"/>
      <c r="Q121" s="774"/>
      <c r="R121" s="774"/>
      <c r="S121" s="774"/>
      <c r="T121" s="774"/>
      <c r="U121" s="774"/>
      <c r="V121" s="774"/>
      <c r="W121" s="774"/>
      <c r="X121" s="774"/>
      <c r="Y121" s="774"/>
      <c r="Z121" s="774"/>
      <c r="AA121" s="774"/>
      <c r="AB121" s="774"/>
      <c r="AC121" s="774"/>
      <c r="AD121" s="774"/>
      <c r="AE121" s="774"/>
      <c r="AF121" s="774"/>
      <c r="AG121" s="774"/>
      <c r="AH121" s="774"/>
      <c r="AI121" s="774"/>
      <c r="AJ121" s="774"/>
      <c r="AK121" s="774"/>
      <c r="AL121" s="774"/>
      <c r="AM121" s="774"/>
      <c r="AN121" s="774"/>
      <c r="AO121" s="774"/>
      <c r="AP121" s="774"/>
      <c r="AQ121" s="774"/>
      <c r="AR121" s="774"/>
      <c r="AS121" s="774"/>
      <c r="AT121" s="774"/>
      <c r="AU121" s="774"/>
      <c r="AV121" s="774"/>
      <c r="AW121" s="774"/>
      <c r="AX121" s="774"/>
      <c r="AY121" s="774"/>
      <c r="AZ121" s="774"/>
      <c r="BA121" s="774"/>
      <c r="BB121" s="774"/>
      <c r="BC121" s="774"/>
      <c r="BD121" s="774"/>
      <c r="BE121" s="774"/>
      <c r="BF121" s="774"/>
      <c r="BG121" s="774"/>
      <c r="BH121" s="774"/>
      <c r="BI121" s="774"/>
      <c r="BJ121" s="774"/>
      <c r="BK121" s="774"/>
      <c r="BL121" s="774"/>
      <c r="BM121" s="774"/>
      <c r="BN121" s="774"/>
      <c r="BO121" s="774"/>
      <c r="BP121" s="774"/>
      <c r="BQ121" s="774"/>
      <c r="BR121" s="774"/>
      <c r="BS121" s="774"/>
      <c r="BT121" s="774"/>
      <c r="BU121" s="774"/>
      <c r="BV121" s="774"/>
      <c r="BW121" s="774"/>
      <c r="BX121" s="774"/>
      <c r="BY121" s="774"/>
      <c r="BZ121" s="774"/>
      <c r="CA121" s="774"/>
      <c r="CB121" s="774"/>
      <c r="CC121" s="774"/>
      <c r="CD121" s="774"/>
      <c r="CE121" s="774"/>
      <c r="CF121" s="774"/>
      <c r="CG121" s="775"/>
      <c r="CH121" s="286" t="s">
        <v>652</v>
      </c>
      <c r="CL121" s="317"/>
    </row>
    <row r="122" spans="1:98" ht="33.75">
      <c r="A122" s="754"/>
      <c r="B122" s="754"/>
      <c r="C122" s="754"/>
      <c r="D122" s="754">
        <v>1</v>
      </c>
      <c r="E122" s="652"/>
      <c r="F122" s="652"/>
      <c r="G122" s="652"/>
      <c r="H122" s="652"/>
      <c r="I122" s="755"/>
      <c r="J122" s="181"/>
      <c r="K122" s="101"/>
      <c r="L122" s="656" t="str">
        <f>mergeValue(A122) &amp;"."&amp; mergeValue(B122)&amp;"."&amp; mergeValue(C122)&amp;"."&amp; mergeValue(D122)</f>
        <v>1.6.2.1</v>
      </c>
      <c r="M122" s="161" t="s">
        <v>409</v>
      </c>
      <c r="N122" s="285"/>
      <c r="O122" s="770"/>
      <c r="P122" s="771"/>
      <c r="Q122" s="771"/>
      <c r="R122" s="771"/>
      <c r="S122" s="771"/>
      <c r="T122" s="771"/>
      <c r="U122" s="771"/>
      <c r="V122" s="771"/>
      <c r="W122" s="771"/>
      <c r="X122" s="771"/>
      <c r="Y122" s="771"/>
      <c r="Z122" s="771"/>
      <c r="AA122" s="771"/>
      <c r="AB122" s="771"/>
      <c r="AC122" s="771"/>
      <c r="AD122" s="771"/>
      <c r="AE122" s="771"/>
      <c r="AF122" s="771"/>
      <c r="AG122" s="771"/>
      <c r="AH122" s="771"/>
      <c r="AI122" s="771"/>
      <c r="AJ122" s="771"/>
      <c r="AK122" s="771"/>
      <c r="AL122" s="771"/>
      <c r="AM122" s="771"/>
      <c r="AN122" s="771"/>
      <c r="AO122" s="771"/>
      <c r="AP122" s="771"/>
      <c r="AQ122" s="771"/>
      <c r="AR122" s="771"/>
      <c r="AS122" s="771"/>
      <c r="AT122" s="771"/>
      <c r="AU122" s="771"/>
      <c r="AV122" s="771"/>
      <c r="AW122" s="771"/>
      <c r="AX122" s="771"/>
      <c r="AY122" s="771"/>
      <c r="AZ122" s="771"/>
      <c r="BA122" s="771"/>
      <c r="BB122" s="771"/>
      <c r="BC122" s="771"/>
      <c r="BD122" s="771"/>
      <c r="BE122" s="771"/>
      <c r="BF122" s="771"/>
      <c r="BG122" s="771"/>
      <c r="BH122" s="771"/>
      <c r="BI122" s="771"/>
      <c r="BJ122" s="771"/>
      <c r="BK122" s="771"/>
      <c r="BL122" s="771"/>
      <c r="BM122" s="771"/>
      <c r="BN122" s="771"/>
      <c r="BO122" s="771"/>
      <c r="BP122" s="771"/>
      <c r="BQ122" s="771"/>
      <c r="BR122" s="771"/>
      <c r="BS122" s="771"/>
      <c r="BT122" s="771"/>
      <c r="BU122" s="771"/>
      <c r="BV122" s="771"/>
      <c r="BW122" s="771"/>
      <c r="BX122" s="771"/>
      <c r="BY122" s="771"/>
      <c r="BZ122" s="771"/>
      <c r="CA122" s="771"/>
      <c r="CB122" s="771"/>
      <c r="CC122" s="771"/>
      <c r="CD122" s="771"/>
      <c r="CE122" s="771"/>
      <c r="CF122" s="771"/>
      <c r="CG122" s="772"/>
      <c r="CH122" s="286" t="s">
        <v>629</v>
      </c>
      <c r="CL122" s="317"/>
    </row>
    <row r="123" spans="1:98" ht="33.75" customHeight="1">
      <c r="A123" s="754"/>
      <c r="B123" s="754"/>
      <c r="C123" s="754"/>
      <c r="D123" s="754"/>
      <c r="E123" s="754">
        <v>1</v>
      </c>
      <c r="F123" s="652"/>
      <c r="G123" s="652"/>
      <c r="H123" s="652"/>
      <c r="I123" s="755"/>
      <c r="J123" s="755"/>
      <c r="K123" s="101"/>
      <c r="L123" s="656" t="str">
        <f>mergeValue(A123) &amp;"."&amp; mergeValue(B123)&amp;"."&amp; mergeValue(C123)&amp;"."&amp; mergeValue(D123)&amp;"."&amp; mergeValue(E123)</f>
        <v>1.6.2.1.1</v>
      </c>
      <c r="M123" s="172" t="s">
        <v>10</v>
      </c>
      <c r="N123" s="286"/>
      <c r="O123" s="756" t="s">
        <v>697</v>
      </c>
      <c r="P123" s="757"/>
      <c r="Q123" s="757"/>
      <c r="R123" s="757"/>
      <c r="S123" s="757"/>
      <c r="T123" s="757"/>
      <c r="U123" s="757"/>
      <c r="V123" s="757"/>
      <c r="W123" s="757"/>
      <c r="X123" s="757"/>
      <c r="Y123" s="757"/>
      <c r="Z123" s="757"/>
      <c r="AA123" s="757"/>
      <c r="AB123" s="757"/>
      <c r="AC123" s="757"/>
      <c r="AD123" s="757"/>
      <c r="AE123" s="757"/>
      <c r="AF123" s="757"/>
      <c r="AG123" s="757"/>
      <c r="AH123" s="757"/>
      <c r="AI123" s="757"/>
      <c r="AJ123" s="757"/>
      <c r="AK123" s="757"/>
      <c r="AL123" s="757"/>
      <c r="AM123" s="757"/>
      <c r="AN123" s="757"/>
      <c r="AO123" s="757"/>
      <c r="AP123" s="757"/>
      <c r="AQ123" s="757"/>
      <c r="AR123" s="757"/>
      <c r="AS123" s="757"/>
      <c r="AT123" s="757"/>
      <c r="AU123" s="757"/>
      <c r="AV123" s="757"/>
      <c r="AW123" s="757"/>
      <c r="AX123" s="757"/>
      <c r="AY123" s="757"/>
      <c r="AZ123" s="757"/>
      <c r="BA123" s="757"/>
      <c r="BB123" s="757"/>
      <c r="BC123" s="757"/>
      <c r="BD123" s="757"/>
      <c r="BE123" s="757"/>
      <c r="BF123" s="757"/>
      <c r="BG123" s="757"/>
      <c r="BH123" s="757"/>
      <c r="BI123" s="757"/>
      <c r="BJ123" s="757"/>
      <c r="BK123" s="757"/>
      <c r="BL123" s="757"/>
      <c r="BM123" s="757"/>
      <c r="BN123" s="757"/>
      <c r="BO123" s="757"/>
      <c r="BP123" s="757"/>
      <c r="BQ123" s="757"/>
      <c r="BR123" s="757"/>
      <c r="BS123" s="757"/>
      <c r="BT123" s="757"/>
      <c r="BU123" s="757"/>
      <c r="BV123" s="757"/>
      <c r="BW123" s="757"/>
      <c r="BX123" s="757"/>
      <c r="BY123" s="757"/>
      <c r="BZ123" s="757"/>
      <c r="CA123" s="757"/>
      <c r="CB123" s="757"/>
      <c r="CC123" s="757"/>
      <c r="CD123" s="757"/>
      <c r="CE123" s="757"/>
      <c r="CF123" s="757"/>
      <c r="CG123" s="758"/>
      <c r="CH123" s="286" t="s">
        <v>509</v>
      </c>
      <c r="CJ123" s="317" t="str">
        <f>strCheckUnique(CK123:CK126)</f>
        <v/>
      </c>
      <c r="CL123" s="317"/>
    </row>
    <row r="124" spans="1:98" ht="66" customHeight="1">
      <c r="A124" s="754"/>
      <c r="B124" s="754"/>
      <c r="C124" s="754"/>
      <c r="D124" s="754"/>
      <c r="E124" s="754"/>
      <c r="F124" s="340">
        <v>1</v>
      </c>
      <c r="G124" s="340"/>
      <c r="H124" s="340"/>
      <c r="I124" s="755"/>
      <c r="J124" s="755"/>
      <c r="K124" s="344"/>
      <c r="L124" s="656" t="str">
        <f>mergeValue(A124) &amp;"."&amp; mergeValue(B124)&amp;"."&amp; mergeValue(C124)&amp;"."&amp; mergeValue(D124)&amp;"."&amp; mergeValue(E124)&amp;"."&amp; mergeValue(F124)</f>
        <v>1.6.2.1.1.1</v>
      </c>
      <c r="M124" s="333"/>
      <c r="N124" s="759"/>
      <c r="O124" s="674">
        <v>30.04</v>
      </c>
      <c r="P124" s="192"/>
      <c r="Q124" s="192"/>
      <c r="R124" s="760" t="s">
        <v>1380</v>
      </c>
      <c r="S124" s="761" t="s">
        <v>87</v>
      </c>
      <c r="T124" s="760" t="s">
        <v>1721</v>
      </c>
      <c r="U124" s="761" t="s">
        <v>87</v>
      </c>
      <c r="V124" s="674">
        <v>31.24</v>
      </c>
      <c r="W124" s="192"/>
      <c r="X124" s="192"/>
      <c r="Y124" s="760" t="s">
        <v>1722</v>
      </c>
      <c r="Z124" s="761" t="s">
        <v>87</v>
      </c>
      <c r="AA124" s="760" t="s">
        <v>1723</v>
      </c>
      <c r="AB124" s="761" t="s">
        <v>87</v>
      </c>
      <c r="AC124" s="674">
        <v>31.24</v>
      </c>
      <c r="AD124" s="192"/>
      <c r="AE124" s="192"/>
      <c r="AF124" s="760" t="s">
        <v>1724</v>
      </c>
      <c r="AG124" s="761" t="s">
        <v>87</v>
      </c>
      <c r="AH124" s="760" t="s">
        <v>1725</v>
      </c>
      <c r="AI124" s="761" t="s">
        <v>87</v>
      </c>
      <c r="AJ124" s="674">
        <v>32.99</v>
      </c>
      <c r="AK124" s="192"/>
      <c r="AL124" s="192"/>
      <c r="AM124" s="760" t="s">
        <v>1734</v>
      </c>
      <c r="AN124" s="761" t="s">
        <v>87</v>
      </c>
      <c r="AO124" s="760" t="s">
        <v>1735</v>
      </c>
      <c r="AP124" s="761" t="s">
        <v>87</v>
      </c>
      <c r="AQ124" s="674">
        <v>32.99</v>
      </c>
      <c r="AR124" s="192"/>
      <c r="AS124" s="192"/>
      <c r="AT124" s="760" t="s">
        <v>1726</v>
      </c>
      <c r="AU124" s="761" t="s">
        <v>87</v>
      </c>
      <c r="AV124" s="760" t="s">
        <v>1727</v>
      </c>
      <c r="AW124" s="761" t="s">
        <v>87</v>
      </c>
      <c r="AX124" s="674">
        <v>34.96</v>
      </c>
      <c r="AY124" s="192"/>
      <c r="AZ124" s="192"/>
      <c r="BA124" s="760" t="s">
        <v>1736</v>
      </c>
      <c r="BB124" s="761" t="s">
        <v>87</v>
      </c>
      <c r="BC124" s="760" t="s">
        <v>1737</v>
      </c>
      <c r="BD124" s="761" t="s">
        <v>87</v>
      </c>
      <c r="BE124" s="674">
        <v>34.96</v>
      </c>
      <c r="BF124" s="192"/>
      <c r="BG124" s="192"/>
      <c r="BH124" s="760" t="s">
        <v>1700</v>
      </c>
      <c r="BI124" s="761" t="s">
        <v>87</v>
      </c>
      <c r="BJ124" s="760" t="s">
        <v>1728</v>
      </c>
      <c r="BK124" s="761" t="s">
        <v>87</v>
      </c>
      <c r="BL124" s="674">
        <v>37.049999999999997</v>
      </c>
      <c r="BM124" s="192"/>
      <c r="BN124" s="192"/>
      <c r="BO124" s="760" t="s">
        <v>1729</v>
      </c>
      <c r="BP124" s="761" t="s">
        <v>87</v>
      </c>
      <c r="BQ124" s="760" t="s">
        <v>1730</v>
      </c>
      <c r="BR124" s="761" t="s">
        <v>87</v>
      </c>
      <c r="BS124" s="674">
        <v>35.14</v>
      </c>
      <c r="BT124" s="192"/>
      <c r="BU124" s="192"/>
      <c r="BV124" s="760" t="s">
        <v>1731</v>
      </c>
      <c r="BW124" s="761" t="s">
        <v>87</v>
      </c>
      <c r="BX124" s="760" t="s">
        <v>1732</v>
      </c>
      <c r="BY124" s="761" t="s">
        <v>87</v>
      </c>
      <c r="BZ124" s="674">
        <v>36.549999999999997</v>
      </c>
      <c r="CA124" s="192"/>
      <c r="CB124" s="192"/>
      <c r="CC124" s="760" t="s">
        <v>1733</v>
      </c>
      <c r="CD124" s="761" t="s">
        <v>87</v>
      </c>
      <c r="CE124" s="760" t="s">
        <v>1381</v>
      </c>
      <c r="CF124" s="761" t="s">
        <v>88</v>
      </c>
      <c r="CG124" s="282"/>
      <c r="CH124" s="763" t="s">
        <v>510</v>
      </c>
      <c r="CI124" s="298" t="str">
        <f>strCheckDate(O125:CG125)</f>
        <v/>
      </c>
      <c r="CK124" s="317" t="str">
        <f>IF(M124="","",M124 )</f>
        <v/>
      </c>
      <c r="CL124" s="317"/>
      <c r="CM124" s="317"/>
      <c r="CN124" s="317"/>
    </row>
    <row r="125" spans="1:98" ht="14.25" hidden="1" customHeight="1">
      <c r="A125" s="754"/>
      <c r="B125" s="754"/>
      <c r="C125" s="754"/>
      <c r="D125" s="754"/>
      <c r="E125" s="754"/>
      <c r="F125" s="340"/>
      <c r="G125" s="340"/>
      <c r="H125" s="340"/>
      <c r="I125" s="755"/>
      <c r="J125" s="755"/>
      <c r="K125" s="344"/>
      <c r="L125" s="171"/>
      <c r="M125" s="205"/>
      <c r="N125" s="759"/>
      <c r="O125" s="299"/>
      <c r="P125" s="296"/>
      <c r="Q125" s="297" t="str">
        <f>R124 &amp; "-" &amp; T124</f>
        <v>01.01.2019-30.06.2019</v>
      </c>
      <c r="R125" s="760"/>
      <c r="S125" s="761"/>
      <c r="T125" s="762"/>
      <c r="U125" s="761"/>
      <c r="V125" s="299"/>
      <c r="W125" s="296"/>
      <c r="X125" s="297" t="str">
        <f>Y124 &amp; "-" &amp; AA124</f>
        <v>01.07.2019-31.12.2019</v>
      </c>
      <c r="Y125" s="760"/>
      <c r="Z125" s="761"/>
      <c r="AA125" s="762"/>
      <c r="AB125" s="761"/>
      <c r="AC125" s="299"/>
      <c r="AD125" s="296"/>
      <c r="AE125" s="297" t="str">
        <f>AF124 &amp; "-" &amp; AH124</f>
        <v>01.01.2020-30.06.2020</v>
      </c>
      <c r="AF125" s="760"/>
      <c r="AG125" s="761"/>
      <c r="AH125" s="762"/>
      <c r="AI125" s="761"/>
      <c r="AJ125" s="299"/>
      <c r="AK125" s="296"/>
      <c r="AL125" s="297" t="str">
        <f>AM124 &amp; "-" &amp; AO124</f>
        <v>01.07.2020-31.12.2020</v>
      </c>
      <c r="AM125" s="760"/>
      <c r="AN125" s="761"/>
      <c r="AO125" s="762"/>
      <c r="AP125" s="761"/>
      <c r="AQ125" s="299"/>
      <c r="AR125" s="296"/>
      <c r="AS125" s="297" t="str">
        <f>AT124 &amp; "-" &amp; AV124</f>
        <v>01.01.2021-30.06.2021</v>
      </c>
      <c r="AT125" s="760"/>
      <c r="AU125" s="761"/>
      <c r="AV125" s="762"/>
      <c r="AW125" s="761"/>
      <c r="AX125" s="299"/>
      <c r="AY125" s="296"/>
      <c r="AZ125" s="297" t="str">
        <f>BA124 &amp; "-" &amp; BC124</f>
        <v>01.07.2021-31.12.2021</v>
      </c>
      <c r="BA125" s="760"/>
      <c r="BB125" s="761"/>
      <c r="BC125" s="762"/>
      <c r="BD125" s="761"/>
      <c r="BE125" s="299"/>
      <c r="BF125" s="296"/>
      <c r="BG125" s="297" t="str">
        <f>BH124 &amp; "-" &amp; BJ124</f>
        <v>01.01.2022-30.06.2022</v>
      </c>
      <c r="BH125" s="760"/>
      <c r="BI125" s="761"/>
      <c r="BJ125" s="762"/>
      <c r="BK125" s="761"/>
      <c r="BL125" s="299"/>
      <c r="BM125" s="296"/>
      <c r="BN125" s="297" t="str">
        <f>BO124 &amp; "-" &amp; BQ124</f>
        <v>01.07.2022-31.12.2022</v>
      </c>
      <c r="BO125" s="760"/>
      <c r="BP125" s="761"/>
      <c r="BQ125" s="762"/>
      <c r="BR125" s="761"/>
      <c r="BS125" s="299"/>
      <c r="BT125" s="296"/>
      <c r="BU125" s="297" t="str">
        <f>BV124 &amp; "-" &amp; BX124</f>
        <v>01.01.2023-30.06.2023</v>
      </c>
      <c r="BV125" s="760"/>
      <c r="BW125" s="761"/>
      <c r="BX125" s="762"/>
      <c r="BY125" s="761"/>
      <c r="BZ125" s="299"/>
      <c r="CA125" s="296"/>
      <c r="CB125" s="297" t="str">
        <f>CC124 &amp; "-" &amp; CE124</f>
        <v>01.07.2023-31.12.2023</v>
      </c>
      <c r="CC125" s="760"/>
      <c r="CD125" s="761"/>
      <c r="CE125" s="762"/>
      <c r="CF125" s="761"/>
      <c r="CG125" s="282"/>
      <c r="CH125" s="764"/>
      <c r="CL125" s="317"/>
    </row>
    <row r="126" spans="1:98" customFormat="1" ht="15" customHeight="1">
      <c r="A126" s="754"/>
      <c r="B126" s="754"/>
      <c r="C126" s="754"/>
      <c r="D126" s="754"/>
      <c r="E126" s="754"/>
      <c r="F126" s="340"/>
      <c r="G126" s="340"/>
      <c r="H126" s="340"/>
      <c r="I126" s="755"/>
      <c r="J126" s="755"/>
      <c r="K126" s="201"/>
      <c r="L126" s="112"/>
      <c r="M126" s="175" t="s">
        <v>410</v>
      </c>
      <c r="N126" s="197"/>
      <c r="O126" s="157"/>
      <c r="P126" s="157"/>
      <c r="Q126" s="157"/>
      <c r="R126" s="262"/>
      <c r="S126" s="198"/>
      <c r="T126" s="198"/>
      <c r="U126" s="198"/>
      <c r="V126" s="157"/>
      <c r="W126" s="157"/>
      <c r="X126" s="157"/>
      <c r="Y126" s="262"/>
      <c r="Z126" s="198"/>
      <c r="AA126" s="198"/>
      <c r="AB126" s="198"/>
      <c r="AC126" s="157"/>
      <c r="AD126" s="157"/>
      <c r="AE126" s="157"/>
      <c r="AF126" s="262"/>
      <c r="AG126" s="198"/>
      <c r="AH126" s="198"/>
      <c r="AI126" s="198"/>
      <c r="AJ126" s="157"/>
      <c r="AK126" s="157"/>
      <c r="AL126" s="157"/>
      <c r="AM126" s="262"/>
      <c r="AN126" s="198"/>
      <c r="AO126" s="198"/>
      <c r="AP126" s="198"/>
      <c r="AQ126" s="157"/>
      <c r="AR126" s="157"/>
      <c r="AS126" s="157"/>
      <c r="AT126" s="262"/>
      <c r="AU126" s="198"/>
      <c r="AV126" s="198"/>
      <c r="AW126" s="198"/>
      <c r="AX126" s="157"/>
      <c r="AY126" s="157"/>
      <c r="AZ126" s="157"/>
      <c r="BA126" s="262"/>
      <c r="BB126" s="198"/>
      <c r="BC126" s="198"/>
      <c r="BD126" s="198"/>
      <c r="BE126" s="157"/>
      <c r="BF126" s="157"/>
      <c r="BG126" s="157"/>
      <c r="BH126" s="262"/>
      <c r="BI126" s="198"/>
      <c r="BJ126" s="198"/>
      <c r="BK126" s="198"/>
      <c r="BL126" s="157"/>
      <c r="BM126" s="157"/>
      <c r="BN126" s="157"/>
      <c r="BO126" s="262"/>
      <c r="BP126" s="198"/>
      <c r="BQ126" s="198"/>
      <c r="BR126" s="198"/>
      <c r="BS126" s="157"/>
      <c r="BT126" s="157"/>
      <c r="BU126" s="157"/>
      <c r="BV126" s="262"/>
      <c r="BW126" s="198"/>
      <c r="BX126" s="198"/>
      <c r="BY126" s="198"/>
      <c r="BZ126" s="157"/>
      <c r="CA126" s="157"/>
      <c r="CB126" s="157"/>
      <c r="CC126" s="262"/>
      <c r="CD126" s="198"/>
      <c r="CE126" s="198"/>
      <c r="CF126" s="198"/>
      <c r="CG126" s="186"/>
      <c r="CH126" s="765"/>
      <c r="CI126" s="307"/>
      <c r="CJ126" s="307"/>
      <c r="CK126" s="307"/>
      <c r="CL126" s="317"/>
      <c r="CM126" s="307"/>
      <c r="CN126" s="298"/>
      <c r="CO126" s="298"/>
      <c r="CP126" s="298"/>
      <c r="CQ126" s="298"/>
      <c r="CR126" s="298"/>
      <c r="CS126" s="298"/>
      <c r="CT126" s="35"/>
    </row>
    <row r="127" spans="1:98" ht="33.75" customHeight="1">
      <c r="A127" s="754"/>
      <c r="B127" s="754"/>
      <c r="C127" s="754"/>
      <c r="D127" s="754"/>
      <c r="E127" s="754">
        <v>2</v>
      </c>
      <c r="F127" s="668"/>
      <c r="G127" s="668"/>
      <c r="H127" s="668"/>
      <c r="I127" s="755"/>
      <c r="J127" s="755" t="s">
        <v>1708</v>
      </c>
      <c r="K127" s="101"/>
      <c r="L127" s="670" t="str">
        <f>mergeValue(A127) &amp;"."&amp; mergeValue(B127)&amp;"."&amp; mergeValue(C127)&amp;"."&amp; mergeValue(D127)&amp;"."&amp; mergeValue(E127)</f>
        <v>1.6.2.1.2</v>
      </c>
      <c r="M127" s="172" t="s">
        <v>10</v>
      </c>
      <c r="N127" s="286"/>
      <c r="O127" s="756" t="s">
        <v>306</v>
      </c>
      <c r="P127" s="757"/>
      <c r="Q127" s="757"/>
      <c r="R127" s="757"/>
      <c r="S127" s="757"/>
      <c r="T127" s="757"/>
      <c r="U127" s="757"/>
      <c r="V127" s="757"/>
      <c r="W127" s="757"/>
      <c r="X127" s="757"/>
      <c r="Y127" s="757"/>
      <c r="Z127" s="757"/>
      <c r="AA127" s="757"/>
      <c r="AB127" s="757"/>
      <c r="AC127" s="757"/>
      <c r="AD127" s="757"/>
      <c r="AE127" s="757"/>
      <c r="AF127" s="757"/>
      <c r="AG127" s="757"/>
      <c r="AH127" s="757"/>
      <c r="AI127" s="757"/>
      <c r="AJ127" s="757"/>
      <c r="AK127" s="757"/>
      <c r="AL127" s="757"/>
      <c r="AM127" s="757"/>
      <c r="AN127" s="757"/>
      <c r="AO127" s="757"/>
      <c r="AP127" s="757"/>
      <c r="AQ127" s="757"/>
      <c r="AR127" s="757"/>
      <c r="AS127" s="757"/>
      <c r="AT127" s="757"/>
      <c r="AU127" s="757"/>
      <c r="AV127" s="757"/>
      <c r="AW127" s="757"/>
      <c r="AX127" s="757"/>
      <c r="AY127" s="757"/>
      <c r="AZ127" s="757"/>
      <c r="BA127" s="757"/>
      <c r="BB127" s="757"/>
      <c r="BC127" s="757"/>
      <c r="BD127" s="757"/>
      <c r="BE127" s="757"/>
      <c r="BF127" s="757"/>
      <c r="BG127" s="757"/>
      <c r="BH127" s="757"/>
      <c r="BI127" s="757"/>
      <c r="BJ127" s="757"/>
      <c r="BK127" s="757"/>
      <c r="BL127" s="757"/>
      <c r="BM127" s="757"/>
      <c r="BN127" s="757"/>
      <c r="BO127" s="757"/>
      <c r="BP127" s="757"/>
      <c r="BQ127" s="757"/>
      <c r="BR127" s="757"/>
      <c r="BS127" s="757"/>
      <c r="BT127" s="757"/>
      <c r="BU127" s="757"/>
      <c r="BV127" s="757"/>
      <c r="BW127" s="757"/>
      <c r="BX127" s="757"/>
      <c r="BY127" s="757"/>
      <c r="BZ127" s="757"/>
      <c r="CA127" s="757"/>
      <c r="CB127" s="757"/>
      <c r="CC127" s="757"/>
      <c r="CD127" s="757"/>
      <c r="CE127" s="757"/>
      <c r="CF127" s="757"/>
      <c r="CG127" s="758"/>
      <c r="CH127" s="286" t="s">
        <v>509</v>
      </c>
      <c r="CJ127" s="317" t="str">
        <f>strCheckUnique(CK127:CK130)</f>
        <v/>
      </c>
      <c r="CL127" s="317"/>
    </row>
    <row r="128" spans="1:98" ht="66" customHeight="1">
      <c r="A128" s="754"/>
      <c r="B128" s="754"/>
      <c r="C128" s="754"/>
      <c r="D128" s="754"/>
      <c r="E128" s="754"/>
      <c r="F128" s="340">
        <v>1</v>
      </c>
      <c r="G128" s="340"/>
      <c r="H128" s="340"/>
      <c r="I128" s="755"/>
      <c r="J128" s="755"/>
      <c r="K128" s="344"/>
      <c r="L128" s="670" t="str">
        <f>mergeValue(A128) &amp;"."&amp; mergeValue(B128)&amp;"."&amp; mergeValue(C128)&amp;"."&amp; mergeValue(D128)&amp;"."&amp; mergeValue(E128)&amp;"."&amp; mergeValue(F128)</f>
        <v>1.6.2.1.2.1</v>
      </c>
      <c r="M128" s="333"/>
      <c r="N128" s="759"/>
      <c r="O128" s="674">
        <v>30.04</v>
      </c>
      <c r="P128" s="192"/>
      <c r="Q128" s="192"/>
      <c r="R128" s="760" t="s">
        <v>1380</v>
      </c>
      <c r="S128" s="761" t="s">
        <v>87</v>
      </c>
      <c r="T128" s="760" t="s">
        <v>1721</v>
      </c>
      <c r="U128" s="761" t="s">
        <v>87</v>
      </c>
      <c r="V128" s="674">
        <v>41.5</v>
      </c>
      <c r="W128" s="192"/>
      <c r="X128" s="192"/>
      <c r="Y128" s="760" t="s">
        <v>1722</v>
      </c>
      <c r="Z128" s="761" t="s">
        <v>87</v>
      </c>
      <c r="AA128" s="760" t="s">
        <v>1723</v>
      </c>
      <c r="AB128" s="761" t="s">
        <v>87</v>
      </c>
      <c r="AC128" s="674">
        <v>41.5</v>
      </c>
      <c r="AD128" s="192"/>
      <c r="AE128" s="192"/>
      <c r="AF128" s="760" t="s">
        <v>1724</v>
      </c>
      <c r="AG128" s="761" t="s">
        <v>87</v>
      </c>
      <c r="AH128" s="760" t="s">
        <v>1725</v>
      </c>
      <c r="AI128" s="761" t="s">
        <v>87</v>
      </c>
      <c r="AJ128" s="674">
        <v>48.31</v>
      </c>
      <c r="AK128" s="192"/>
      <c r="AL128" s="192"/>
      <c r="AM128" s="760" t="s">
        <v>1734</v>
      </c>
      <c r="AN128" s="761" t="s">
        <v>87</v>
      </c>
      <c r="AO128" s="760" t="s">
        <v>1735</v>
      </c>
      <c r="AP128" s="761" t="s">
        <v>87</v>
      </c>
      <c r="AQ128" s="674">
        <v>48.31</v>
      </c>
      <c r="AR128" s="192"/>
      <c r="AS128" s="192"/>
      <c r="AT128" s="760" t="s">
        <v>1726</v>
      </c>
      <c r="AU128" s="761" t="s">
        <v>87</v>
      </c>
      <c r="AV128" s="760" t="s">
        <v>1727</v>
      </c>
      <c r="AW128" s="761" t="s">
        <v>87</v>
      </c>
      <c r="AX128" s="674">
        <v>52.25</v>
      </c>
      <c r="AY128" s="192"/>
      <c r="AZ128" s="192"/>
      <c r="BA128" s="760" t="s">
        <v>1736</v>
      </c>
      <c r="BB128" s="761" t="s">
        <v>87</v>
      </c>
      <c r="BC128" s="760" t="s">
        <v>1737</v>
      </c>
      <c r="BD128" s="761" t="s">
        <v>87</v>
      </c>
      <c r="BE128" s="674">
        <v>52.25</v>
      </c>
      <c r="BF128" s="192"/>
      <c r="BG128" s="192"/>
      <c r="BH128" s="760" t="s">
        <v>1700</v>
      </c>
      <c r="BI128" s="761" t="s">
        <v>87</v>
      </c>
      <c r="BJ128" s="760" t="s">
        <v>1728</v>
      </c>
      <c r="BK128" s="761" t="s">
        <v>87</v>
      </c>
      <c r="BL128" s="674">
        <v>54.86</v>
      </c>
      <c r="BM128" s="192"/>
      <c r="BN128" s="192"/>
      <c r="BO128" s="760" t="s">
        <v>1729</v>
      </c>
      <c r="BP128" s="761" t="s">
        <v>87</v>
      </c>
      <c r="BQ128" s="760" t="s">
        <v>1730</v>
      </c>
      <c r="BR128" s="761" t="s">
        <v>87</v>
      </c>
      <c r="BS128" s="674">
        <v>46.92</v>
      </c>
      <c r="BT128" s="192"/>
      <c r="BU128" s="192"/>
      <c r="BV128" s="760" t="s">
        <v>1731</v>
      </c>
      <c r="BW128" s="761" t="s">
        <v>87</v>
      </c>
      <c r="BX128" s="760" t="s">
        <v>1732</v>
      </c>
      <c r="BY128" s="761" t="s">
        <v>87</v>
      </c>
      <c r="BZ128" s="674">
        <v>49.3</v>
      </c>
      <c r="CA128" s="192"/>
      <c r="CB128" s="192"/>
      <c r="CC128" s="760" t="s">
        <v>1733</v>
      </c>
      <c r="CD128" s="761" t="s">
        <v>87</v>
      </c>
      <c r="CE128" s="760" t="s">
        <v>1381</v>
      </c>
      <c r="CF128" s="761" t="s">
        <v>88</v>
      </c>
      <c r="CG128" s="282"/>
      <c r="CH128" s="763" t="s">
        <v>510</v>
      </c>
      <c r="CI128" s="298" t="str">
        <f>strCheckDate(O129:CG129)</f>
        <v/>
      </c>
      <c r="CK128" s="317" t="str">
        <f>IF(M128="","",M128 )</f>
        <v/>
      </c>
      <c r="CL128" s="317"/>
      <c r="CM128" s="317"/>
      <c r="CN128" s="317"/>
    </row>
    <row r="129" spans="1:98" ht="14.25" hidden="1" customHeight="1">
      <c r="A129" s="754"/>
      <c r="B129" s="754"/>
      <c r="C129" s="754"/>
      <c r="D129" s="754"/>
      <c r="E129" s="754"/>
      <c r="F129" s="340"/>
      <c r="G129" s="340"/>
      <c r="H129" s="340"/>
      <c r="I129" s="755"/>
      <c r="J129" s="755"/>
      <c r="K129" s="344"/>
      <c r="L129" s="171"/>
      <c r="M129" s="205"/>
      <c r="N129" s="759"/>
      <c r="O129" s="299"/>
      <c r="P129" s="296"/>
      <c r="Q129" s="297" t="str">
        <f>R128 &amp; "-" &amp; T128</f>
        <v>01.01.2019-30.06.2019</v>
      </c>
      <c r="R129" s="760"/>
      <c r="S129" s="761"/>
      <c r="T129" s="762"/>
      <c r="U129" s="761"/>
      <c r="V129" s="299"/>
      <c r="W129" s="296"/>
      <c r="X129" s="297" t="str">
        <f>Y128 &amp; "-" &amp; AA128</f>
        <v>01.07.2019-31.12.2019</v>
      </c>
      <c r="Y129" s="760"/>
      <c r="Z129" s="761"/>
      <c r="AA129" s="762"/>
      <c r="AB129" s="761"/>
      <c r="AC129" s="299"/>
      <c r="AD129" s="296"/>
      <c r="AE129" s="297" t="str">
        <f>AF128 &amp; "-" &amp; AH128</f>
        <v>01.01.2020-30.06.2020</v>
      </c>
      <c r="AF129" s="760"/>
      <c r="AG129" s="761"/>
      <c r="AH129" s="762"/>
      <c r="AI129" s="761"/>
      <c r="AJ129" s="299"/>
      <c r="AK129" s="296"/>
      <c r="AL129" s="297" t="str">
        <f>AM128 &amp; "-" &amp; AO128</f>
        <v>01.07.2020-31.12.2020</v>
      </c>
      <c r="AM129" s="760"/>
      <c r="AN129" s="761"/>
      <c r="AO129" s="762"/>
      <c r="AP129" s="761"/>
      <c r="AQ129" s="299"/>
      <c r="AR129" s="296"/>
      <c r="AS129" s="297" t="str">
        <f>AT128 &amp; "-" &amp; AV128</f>
        <v>01.01.2021-30.06.2021</v>
      </c>
      <c r="AT129" s="760"/>
      <c r="AU129" s="761"/>
      <c r="AV129" s="762"/>
      <c r="AW129" s="761"/>
      <c r="AX129" s="299"/>
      <c r="AY129" s="296"/>
      <c r="AZ129" s="297" t="str">
        <f>BA128 &amp; "-" &amp; BC128</f>
        <v>01.07.2021-31.12.2021</v>
      </c>
      <c r="BA129" s="760"/>
      <c r="BB129" s="761"/>
      <c r="BC129" s="762"/>
      <c r="BD129" s="761"/>
      <c r="BE129" s="299"/>
      <c r="BF129" s="296"/>
      <c r="BG129" s="297" t="str">
        <f>BH128 &amp; "-" &amp; BJ128</f>
        <v>01.01.2022-30.06.2022</v>
      </c>
      <c r="BH129" s="760"/>
      <c r="BI129" s="761"/>
      <c r="BJ129" s="762"/>
      <c r="BK129" s="761"/>
      <c r="BL129" s="299"/>
      <c r="BM129" s="296"/>
      <c r="BN129" s="297" t="str">
        <f>BO128 &amp; "-" &amp; BQ128</f>
        <v>01.07.2022-31.12.2022</v>
      </c>
      <c r="BO129" s="760"/>
      <c r="BP129" s="761"/>
      <c r="BQ129" s="762"/>
      <c r="BR129" s="761"/>
      <c r="BS129" s="299"/>
      <c r="BT129" s="296"/>
      <c r="BU129" s="297" t="str">
        <f>BV128 &amp; "-" &amp; BX128</f>
        <v>01.01.2023-30.06.2023</v>
      </c>
      <c r="BV129" s="760"/>
      <c r="BW129" s="761"/>
      <c r="BX129" s="762"/>
      <c r="BY129" s="761"/>
      <c r="BZ129" s="299"/>
      <c r="CA129" s="296"/>
      <c r="CB129" s="297" t="str">
        <f>CC128 &amp; "-" &amp; CE128</f>
        <v>01.07.2023-31.12.2023</v>
      </c>
      <c r="CC129" s="760"/>
      <c r="CD129" s="761"/>
      <c r="CE129" s="762"/>
      <c r="CF129" s="761"/>
      <c r="CG129" s="282"/>
      <c r="CH129" s="764"/>
      <c r="CL129" s="317"/>
    </row>
    <row r="130" spans="1:98" customFormat="1" ht="15" customHeight="1">
      <c r="A130" s="754"/>
      <c r="B130" s="754"/>
      <c r="C130" s="754"/>
      <c r="D130" s="754"/>
      <c r="E130" s="754"/>
      <c r="F130" s="340"/>
      <c r="G130" s="340"/>
      <c r="H130" s="340"/>
      <c r="I130" s="755"/>
      <c r="J130" s="755"/>
      <c r="K130" s="201"/>
      <c r="L130" s="112"/>
      <c r="M130" s="175" t="s">
        <v>410</v>
      </c>
      <c r="N130" s="197"/>
      <c r="O130" s="157"/>
      <c r="P130" s="157"/>
      <c r="Q130" s="157"/>
      <c r="R130" s="262"/>
      <c r="S130" s="198"/>
      <c r="T130" s="198"/>
      <c r="U130" s="198"/>
      <c r="V130" s="157"/>
      <c r="W130" s="157"/>
      <c r="X130" s="157"/>
      <c r="Y130" s="262"/>
      <c r="Z130" s="198"/>
      <c r="AA130" s="198"/>
      <c r="AB130" s="198"/>
      <c r="AC130" s="157"/>
      <c r="AD130" s="157"/>
      <c r="AE130" s="157"/>
      <c r="AF130" s="262"/>
      <c r="AG130" s="198"/>
      <c r="AH130" s="198"/>
      <c r="AI130" s="198"/>
      <c r="AJ130" s="157"/>
      <c r="AK130" s="157"/>
      <c r="AL130" s="157"/>
      <c r="AM130" s="262"/>
      <c r="AN130" s="198"/>
      <c r="AO130" s="198"/>
      <c r="AP130" s="198"/>
      <c r="AQ130" s="157"/>
      <c r="AR130" s="157"/>
      <c r="AS130" s="157"/>
      <c r="AT130" s="262"/>
      <c r="AU130" s="198"/>
      <c r="AV130" s="198"/>
      <c r="AW130" s="198"/>
      <c r="AX130" s="157"/>
      <c r="AY130" s="157"/>
      <c r="AZ130" s="157"/>
      <c r="BA130" s="262"/>
      <c r="BB130" s="198"/>
      <c r="BC130" s="198"/>
      <c r="BD130" s="198"/>
      <c r="BE130" s="157"/>
      <c r="BF130" s="157"/>
      <c r="BG130" s="157"/>
      <c r="BH130" s="262"/>
      <c r="BI130" s="198"/>
      <c r="BJ130" s="198"/>
      <c r="BK130" s="198"/>
      <c r="BL130" s="157"/>
      <c r="BM130" s="157"/>
      <c r="BN130" s="157"/>
      <c r="BO130" s="262"/>
      <c r="BP130" s="198"/>
      <c r="BQ130" s="198"/>
      <c r="BR130" s="198"/>
      <c r="BS130" s="157"/>
      <c r="BT130" s="157"/>
      <c r="BU130" s="157"/>
      <c r="BV130" s="262"/>
      <c r="BW130" s="198"/>
      <c r="BX130" s="198"/>
      <c r="BY130" s="198"/>
      <c r="BZ130" s="157"/>
      <c r="CA130" s="157"/>
      <c r="CB130" s="157"/>
      <c r="CC130" s="262"/>
      <c r="CD130" s="198"/>
      <c r="CE130" s="198"/>
      <c r="CF130" s="198"/>
      <c r="CG130" s="186"/>
      <c r="CH130" s="765"/>
      <c r="CI130" s="307"/>
      <c r="CJ130" s="307"/>
      <c r="CK130" s="307"/>
      <c r="CL130" s="317"/>
      <c r="CM130" s="307"/>
      <c r="CN130" s="298"/>
      <c r="CO130" s="298"/>
      <c r="CP130" s="298"/>
      <c r="CQ130" s="298"/>
      <c r="CR130" s="298"/>
      <c r="CS130" s="298"/>
      <c r="CT130" s="35"/>
    </row>
    <row r="131" spans="1:98" ht="33.75" customHeight="1">
      <c r="A131" s="754"/>
      <c r="B131" s="754"/>
      <c r="C131" s="754"/>
      <c r="D131" s="754"/>
      <c r="E131" s="754">
        <v>3</v>
      </c>
      <c r="F131" s="668"/>
      <c r="G131" s="668"/>
      <c r="H131" s="668"/>
      <c r="I131" s="755"/>
      <c r="J131" s="755" t="s">
        <v>1708</v>
      </c>
      <c r="K131" s="101"/>
      <c r="L131" s="670" t="str">
        <f>mergeValue(A131) &amp;"."&amp; mergeValue(B131)&amp;"."&amp; mergeValue(C131)&amp;"."&amp; mergeValue(D131)&amp;"."&amp; mergeValue(E131)</f>
        <v>1.6.2.1.3</v>
      </c>
      <c r="M131" s="172" t="s">
        <v>10</v>
      </c>
      <c r="N131" s="286"/>
      <c r="O131" s="756" t="s">
        <v>307</v>
      </c>
      <c r="P131" s="757"/>
      <c r="Q131" s="757"/>
      <c r="R131" s="757"/>
      <c r="S131" s="757"/>
      <c r="T131" s="757"/>
      <c r="U131" s="757"/>
      <c r="V131" s="757"/>
      <c r="W131" s="757"/>
      <c r="X131" s="757"/>
      <c r="Y131" s="757"/>
      <c r="Z131" s="757"/>
      <c r="AA131" s="757"/>
      <c r="AB131" s="757"/>
      <c r="AC131" s="757"/>
      <c r="AD131" s="757"/>
      <c r="AE131" s="757"/>
      <c r="AF131" s="757"/>
      <c r="AG131" s="757"/>
      <c r="AH131" s="757"/>
      <c r="AI131" s="757"/>
      <c r="AJ131" s="757"/>
      <c r="AK131" s="757"/>
      <c r="AL131" s="757"/>
      <c r="AM131" s="757"/>
      <c r="AN131" s="757"/>
      <c r="AO131" s="757"/>
      <c r="AP131" s="757"/>
      <c r="AQ131" s="757"/>
      <c r="AR131" s="757"/>
      <c r="AS131" s="757"/>
      <c r="AT131" s="757"/>
      <c r="AU131" s="757"/>
      <c r="AV131" s="757"/>
      <c r="AW131" s="757"/>
      <c r="AX131" s="757"/>
      <c r="AY131" s="757"/>
      <c r="AZ131" s="757"/>
      <c r="BA131" s="757"/>
      <c r="BB131" s="757"/>
      <c r="BC131" s="757"/>
      <c r="BD131" s="757"/>
      <c r="BE131" s="757"/>
      <c r="BF131" s="757"/>
      <c r="BG131" s="757"/>
      <c r="BH131" s="757"/>
      <c r="BI131" s="757"/>
      <c r="BJ131" s="757"/>
      <c r="BK131" s="757"/>
      <c r="BL131" s="757"/>
      <c r="BM131" s="757"/>
      <c r="BN131" s="757"/>
      <c r="BO131" s="757"/>
      <c r="BP131" s="757"/>
      <c r="BQ131" s="757"/>
      <c r="BR131" s="757"/>
      <c r="BS131" s="757"/>
      <c r="BT131" s="757"/>
      <c r="BU131" s="757"/>
      <c r="BV131" s="757"/>
      <c r="BW131" s="757"/>
      <c r="BX131" s="757"/>
      <c r="BY131" s="757"/>
      <c r="BZ131" s="757"/>
      <c r="CA131" s="757"/>
      <c r="CB131" s="757"/>
      <c r="CC131" s="757"/>
      <c r="CD131" s="757"/>
      <c r="CE131" s="757"/>
      <c r="CF131" s="757"/>
      <c r="CG131" s="758"/>
      <c r="CH131" s="286" t="s">
        <v>509</v>
      </c>
      <c r="CJ131" s="317" t="str">
        <f>strCheckUnique(CK131:CK134)</f>
        <v/>
      </c>
      <c r="CL131" s="317"/>
    </row>
    <row r="132" spans="1:98" ht="66" customHeight="1">
      <c r="A132" s="754"/>
      <c r="B132" s="754"/>
      <c r="C132" s="754"/>
      <c r="D132" s="754"/>
      <c r="E132" s="754"/>
      <c r="F132" s="340">
        <v>1</v>
      </c>
      <c r="G132" s="340"/>
      <c r="H132" s="340"/>
      <c r="I132" s="755"/>
      <c r="J132" s="755"/>
      <c r="K132" s="344"/>
      <c r="L132" s="670" t="str">
        <f>mergeValue(A132) &amp;"."&amp; mergeValue(B132)&amp;"."&amp; mergeValue(C132)&amp;"."&amp; mergeValue(D132)&amp;"."&amp; mergeValue(E132)&amp;"."&amp; mergeValue(F132)</f>
        <v>1.6.2.1.3.1</v>
      </c>
      <c r="M132" s="333"/>
      <c r="N132" s="759"/>
      <c r="O132" s="674">
        <v>30.04</v>
      </c>
      <c r="P132" s="192"/>
      <c r="Q132" s="192"/>
      <c r="R132" s="760" t="s">
        <v>1380</v>
      </c>
      <c r="S132" s="761" t="s">
        <v>87</v>
      </c>
      <c r="T132" s="760" t="s">
        <v>1721</v>
      </c>
      <c r="U132" s="761" t="s">
        <v>87</v>
      </c>
      <c r="V132" s="674">
        <v>41.5</v>
      </c>
      <c r="W132" s="192"/>
      <c r="X132" s="192"/>
      <c r="Y132" s="760" t="s">
        <v>1722</v>
      </c>
      <c r="Z132" s="761" t="s">
        <v>87</v>
      </c>
      <c r="AA132" s="760" t="s">
        <v>1723</v>
      </c>
      <c r="AB132" s="761" t="s">
        <v>87</v>
      </c>
      <c r="AC132" s="674">
        <v>41.5</v>
      </c>
      <c r="AD132" s="192"/>
      <c r="AE132" s="192"/>
      <c r="AF132" s="760" t="s">
        <v>1724</v>
      </c>
      <c r="AG132" s="761" t="s">
        <v>87</v>
      </c>
      <c r="AH132" s="760" t="s">
        <v>1725</v>
      </c>
      <c r="AI132" s="761" t="s">
        <v>87</v>
      </c>
      <c r="AJ132" s="674">
        <v>48.31</v>
      </c>
      <c r="AK132" s="192"/>
      <c r="AL132" s="192"/>
      <c r="AM132" s="760" t="s">
        <v>1734</v>
      </c>
      <c r="AN132" s="761" t="s">
        <v>87</v>
      </c>
      <c r="AO132" s="760" t="s">
        <v>1735</v>
      </c>
      <c r="AP132" s="761" t="s">
        <v>87</v>
      </c>
      <c r="AQ132" s="674">
        <v>48.31</v>
      </c>
      <c r="AR132" s="192"/>
      <c r="AS132" s="192"/>
      <c r="AT132" s="760" t="s">
        <v>1726</v>
      </c>
      <c r="AU132" s="761" t="s">
        <v>87</v>
      </c>
      <c r="AV132" s="760" t="s">
        <v>1727</v>
      </c>
      <c r="AW132" s="761" t="s">
        <v>87</v>
      </c>
      <c r="AX132" s="674">
        <v>52.25</v>
      </c>
      <c r="AY132" s="192"/>
      <c r="AZ132" s="192"/>
      <c r="BA132" s="760" t="s">
        <v>1736</v>
      </c>
      <c r="BB132" s="761" t="s">
        <v>87</v>
      </c>
      <c r="BC132" s="760" t="s">
        <v>1737</v>
      </c>
      <c r="BD132" s="761" t="s">
        <v>87</v>
      </c>
      <c r="BE132" s="674">
        <v>52.25</v>
      </c>
      <c r="BF132" s="192"/>
      <c r="BG132" s="192"/>
      <c r="BH132" s="760" t="s">
        <v>1700</v>
      </c>
      <c r="BI132" s="761" t="s">
        <v>87</v>
      </c>
      <c r="BJ132" s="760" t="s">
        <v>1728</v>
      </c>
      <c r="BK132" s="761" t="s">
        <v>87</v>
      </c>
      <c r="BL132" s="674">
        <v>54.86</v>
      </c>
      <c r="BM132" s="192"/>
      <c r="BN132" s="192"/>
      <c r="BO132" s="760" t="s">
        <v>1729</v>
      </c>
      <c r="BP132" s="761" t="s">
        <v>87</v>
      </c>
      <c r="BQ132" s="760" t="s">
        <v>1730</v>
      </c>
      <c r="BR132" s="761" t="s">
        <v>87</v>
      </c>
      <c r="BS132" s="674">
        <v>46.92</v>
      </c>
      <c r="BT132" s="192"/>
      <c r="BU132" s="192"/>
      <c r="BV132" s="760" t="s">
        <v>1731</v>
      </c>
      <c r="BW132" s="761" t="s">
        <v>87</v>
      </c>
      <c r="BX132" s="760" t="s">
        <v>1732</v>
      </c>
      <c r="BY132" s="761" t="s">
        <v>87</v>
      </c>
      <c r="BZ132" s="674">
        <v>49.3</v>
      </c>
      <c r="CA132" s="192"/>
      <c r="CB132" s="192"/>
      <c r="CC132" s="760" t="s">
        <v>1733</v>
      </c>
      <c r="CD132" s="761" t="s">
        <v>87</v>
      </c>
      <c r="CE132" s="760" t="s">
        <v>1381</v>
      </c>
      <c r="CF132" s="761" t="s">
        <v>88</v>
      </c>
      <c r="CG132" s="282"/>
      <c r="CH132" s="763" t="s">
        <v>510</v>
      </c>
      <c r="CI132" s="298" t="str">
        <f>strCheckDate(O133:CG133)</f>
        <v/>
      </c>
      <c r="CK132" s="317" t="str">
        <f>IF(M132="","",M132 )</f>
        <v/>
      </c>
      <c r="CL132" s="317"/>
      <c r="CM132" s="317"/>
      <c r="CN132" s="317"/>
    </row>
    <row r="133" spans="1:98" ht="14.25" hidden="1" customHeight="1">
      <c r="A133" s="754"/>
      <c r="B133" s="754"/>
      <c r="C133" s="754"/>
      <c r="D133" s="754"/>
      <c r="E133" s="754"/>
      <c r="F133" s="340"/>
      <c r="G133" s="340"/>
      <c r="H133" s="340"/>
      <c r="I133" s="755"/>
      <c r="J133" s="755"/>
      <c r="K133" s="344"/>
      <c r="L133" s="171"/>
      <c r="M133" s="205"/>
      <c r="N133" s="759"/>
      <c r="O133" s="299"/>
      <c r="P133" s="296"/>
      <c r="Q133" s="297" t="str">
        <f>R132 &amp; "-" &amp; T132</f>
        <v>01.01.2019-30.06.2019</v>
      </c>
      <c r="R133" s="760"/>
      <c r="S133" s="761"/>
      <c r="T133" s="762"/>
      <c r="U133" s="761"/>
      <c r="V133" s="299"/>
      <c r="W133" s="296"/>
      <c r="X133" s="297" t="str">
        <f>Y132 &amp; "-" &amp; AA132</f>
        <v>01.07.2019-31.12.2019</v>
      </c>
      <c r="Y133" s="760"/>
      <c r="Z133" s="761"/>
      <c r="AA133" s="762"/>
      <c r="AB133" s="761"/>
      <c r="AC133" s="299"/>
      <c r="AD133" s="296"/>
      <c r="AE133" s="297" t="str">
        <f>AF132 &amp; "-" &amp; AH132</f>
        <v>01.01.2020-30.06.2020</v>
      </c>
      <c r="AF133" s="760"/>
      <c r="AG133" s="761"/>
      <c r="AH133" s="762"/>
      <c r="AI133" s="761"/>
      <c r="AJ133" s="299"/>
      <c r="AK133" s="296"/>
      <c r="AL133" s="297" t="str">
        <f>AM132 &amp; "-" &amp; AO132</f>
        <v>01.07.2020-31.12.2020</v>
      </c>
      <c r="AM133" s="760"/>
      <c r="AN133" s="761"/>
      <c r="AO133" s="762"/>
      <c r="AP133" s="761"/>
      <c r="AQ133" s="299"/>
      <c r="AR133" s="296"/>
      <c r="AS133" s="297" t="str">
        <f>AT132 &amp; "-" &amp; AV132</f>
        <v>01.01.2021-30.06.2021</v>
      </c>
      <c r="AT133" s="760"/>
      <c r="AU133" s="761"/>
      <c r="AV133" s="762"/>
      <c r="AW133" s="761"/>
      <c r="AX133" s="299"/>
      <c r="AY133" s="296"/>
      <c r="AZ133" s="297" t="str">
        <f>BA132 &amp; "-" &amp; BC132</f>
        <v>01.07.2021-31.12.2021</v>
      </c>
      <c r="BA133" s="760"/>
      <c r="BB133" s="761"/>
      <c r="BC133" s="762"/>
      <c r="BD133" s="761"/>
      <c r="BE133" s="299"/>
      <c r="BF133" s="296"/>
      <c r="BG133" s="297" t="str">
        <f>BH132 &amp; "-" &amp; BJ132</f>
        <v>01.01.2022-30.06.2022</v>
      </c>
      <c r="BH133" s="760"/>
      <c r="BI133" s="761"/>
      <c r="BJ133" s="762"/>
      <c r="BK133" s="761"/>
      <c r="BL133" s="299"/>
      <c r="BM133" s="296"/>
      <c r="BN133" s="297" t="str">
        <f>BO132 &amp; "-" &amp; BQ132</f>
        <v>01.07.2022-31.12.2022</v>
      </c>
      <c r="BO133" s="760"/>
      <c r="BP133" s="761"/>
      <c r="BQ133" s="762"/>
      <c r="BR133" s="761"/>
      <c r="BS133" s="299"/>
      <c r="BT133" s="296"/>
      <c r="BU133" s="297" t="str">
        <f>BV132 &amp; "-" &amp; BX132</f>
        <v>01.01.2023-30.06.2023</v>
      </c>
      <c r="BV133" s="760"/>
      <c r="BW133" s="761"/>
      <c r="BX133" s="762"/>
      <c r="BY133" s="761"/>
      <c r="BZ133" s="299"/>
      <c r="CA133" s="296"/>
      <c r="CB133" s="297" t="str">
        <f>CC132 &amp; "-" &amp; CE132</f>
        <v>01.07.2023-31.12.2023</v>
      </c>
      <c r="CC133" s="760"/>
      <c r="CD133" s="761"/>
      <c r="CE133" s="762"/>
      <c r="CF133" s="761"/>
      <c r="CG133" s="282"/>
      <c r="CH133" s="764"/>
      <c r="CL133" s="317"/>
    </row>
    <row r="134" spans="1:98" customFormat="1" ht="15" customHeight="1">
      <c r="A134" s="754"/>
      <c r="B134" s="754"/>
      <c r="C134" s="754"/>
      <c r="D134" s="754"/>
      <c r="E134" s="754"/>
      <c r="F134" s="340"/>
      <c r="G134" s="340"/>
      <c r="H134" s="340"/>
      <c r="I134" s="755"/>
      <c r="J134" s="755"/>
      <c r="K134" s="201"/>
      <c r="L134" s="112"/>
      <c r="M134" s="175" t="s">
        <v>410</v>
      </c>
      <c r="N134" s="197"/>
      <c r="O134" s="157"/>
      <c r="P134" s="157"/>
      <c r="Q134" s="157"/>
      <c r="R134" s="262"/>
      <c r="S134" s="198"/>
      <c r="T134" s="198"/>
      <c r="U134" s="198"/>
      <c r="V134" s="157"/>
      <c r="W134" s="157"/>
      <c r="X134" s="157"/>
      <c r="Y134" s="262"/>
      <c r="Z134" s="198"/>
      <c r="AA134" s="198"/>
      <c r="AB134" s="198"/>
      <c r="AC134" s="157"/>
      <c r="AD134" s="157"/>
      <c r="AE134" s="157"/>
      <c r="AF134" s="262"/>
      <c r="AG134" s="198"/>
      <c r="AH134" s="198"/>
      <c r="AI134" s="198"/>
      <c r="AJ134" s="157"/>
      <c r="AK134" s="157"/>
      <c r="AL134" s="157"/>
      <c r="AM134" s="262"/>
      <c r="AN134" s="198"/>
      <c r="AO134" s="198"/>
      <c r="AP134" s="198"/>
      <c r="AQ134" s="157"/>
      <c r="AR134" s="157"/>
      <c r="AS134" s="157"/>
      <c r="AT134" s="262"/>
      <c r="AU134" s="198"/>
      <c r="AV134" s="198"/>
      <c r="AW134" s="198"/>
      <c r="AX134" s="157"/>
      <c r="AY134" s="157"/>
      <c r="AZ134" s="157"/>
      <c r="BA134" s="262"/>
      <c r="BB134" s="198"/>
      <c r="BC134" s="198"/>
      <c r="BD134" s="198"/>
      <c r="BE134" s="157"/>
      <c r="BF134" s="157"/>
      <c r="BG134" s="157"/>
      <c r="BH134" s="262"/>
      <c r="BI134" s="198"/>
      <c r="BJ134" s="198"/>
      <c r="BK134" s="198"/>
      <c r="BL134" s="157"/>
      <c r="BM134" s="157"/>
      <c r="BN134" s="157"/>
      <c r="BO134" s="262"/>
      <c r="BP134" s="198"/>
      <c r="BQ134" s="198"/>
      <c r="BR134" s="198"/>
      <c r="BS134" s="157"/>
      <c r="BT134" s="157"/>
      <c r="BU134" s="157"/>
      <c r="BV134" s="262"/>
      <c r="BW134" s="198"/>
      <c r="BX134" s="198"/>
      <c r="BY134" s="198"/>
      <c r="BZ134" s="157"/>
      <c r="CA134" s="157"/>
      <c r="CB134" s="157"/>
      <c r="CC134" s="262"/>
      <c r="CD134" s="198"/>
      <c r="CE134" s="198"/>
      <c r="CF134" s="198"/>
      <c r="CG134" s="186"/>
      <c r="CH134" s="765"/>
      <c r="CI134" s="307"/>
      <c r="CJ134" s="307"/>
      <c r="CK134" s="307"/>
      <c r="CL134" s="317"/>
      <c r="CM134" s="307"/>
      <c r="CN134" s="298"/>
      <c r="CO134" s="298"/>
      <c r="CP134" s="298"/>
      <c r="CQ134" s="298"/>
      <c r="CR134" s="298"/>
      <c r="CS134" s="298"/>
      <c r="CT134" s="35"/>
    </row>
    <row r="135" spans="1:98" customFormat="1" ht="15" customHeight="1">
      <c r="A135" s="754"/>
      <c r="B135" s="754"/>
      <c r="C135" s="754"/>
      <c r="D135" s="754"/>
      <c r="E135" s="340"/>
      <c r="F135" s="652"/>
      <c r="G135" s="652"/>
      <c r="H135" s="652"/>
      <c r="I135" s="755"/>
      <c r="J135" s="85"/>
      <c r="K135" s="201"/>
      <c r="L135" s="112"/>
      <c r="M135" s="164" t="s">
        <v>13</v>
      </c>
      <c r="N135" s="197"/>
      <c r="O135" s="157"/>
      <c r="P135" s="157"/>
      <c r="Q135" s="157"/>
      <c r="R135" s="262"/>
      <c r="S135" s="198"/>
      <c r="T135" s="198"/>
      <c r="U135" s="197"/>
      <c r="V135" s="157"/>
      <c r="W135" s="157"/>
      <c r="X135" s="157"/>
      <c r="Y135" s="262"/>
      <c r="Z135" s="198"/>
      <c r="AA135" s="198"/>
      <c r="AB135" s="197"/>
      <c r="AC135" s="157"/>
      <c r="AD135" s="157"/>
      <c r="AE135" s="157"/>
      <c r="AF135" s="262"/>
      <c r="AG135" s="198"/>
      <c r="AH135" s="198"/>
      <c r="AI135" s="197"/>
      <c r="AJ135" s="157"/>
      <c r="AK135" s="157"/>
      <c r="AL135" s="157"/>
      <c r="AM135" s="262"/>
      <c r="AN135" s="198"/>
      <c r="AO135" s="198"/>
      <c r="AP135" s="197"/>
      <c r="AQ135" s="157"/>
      <c r="AR135" s="157"/>
      <c r="AS135" s="157"/>
      <c r="AT135" s="262"/>
      <c r="AU135" s="198"/>
      <c r="AV135" s="198"/>
      <c r="AW135" s="197"/>
      <c r="AX135" s="157"/>
      <c r="AY135" s="157"/>
      <c r="AZ135" s="157"/>
      <c r="BA135" s="262"/>
      <c r="BB135" s="198"/>
      <c r="BC135" s="198"/>
      <c r="BD135" s="197"/>
      <c r="BE135" s="157"/>
      <c r="BF135" s="157"/>
      <c r="BG135" s="157"/>
      <c r="BH135" s="262"/>
      <c r="BI135" s="198"/>
      <c r="BJ135" s="198"/>
      <c r="BK135" s="197"/>
      <c r="BL135" s="157"/>
      <c r="BM135" s="157"/>
      <c r="BN135" s="157"/>
      <c r="BO135" s="262"/>
      <c r="BP135" s="198"/>
      <c r="BQ135" s="198"/>
      <c r="BR135" s="197"/>
      <c r="BS135" s="157"/>
      <c r="BT135" s="157"/>
      <c r="BU135" s="157"/>
      <c r="BV135" s="262"/>
      <c r="BW135" s="198"/>
      <c r="BX135" s="198"/>
      <c r="BY135" s="197"/>
      <c r="BZ135" s="157"/>
      <c r="CA135" s="157"/>
      <c r="CB135" s="157"/>
      <c r="CC135" s="262"/>
      <c r="CD135" s="198"/>
      <c r="CE135" s="198"/>
      <c r="CF135" s="197"/>
      <c r="CG135" s="198"/>
      <c r="CH135" s="186"/>
      <c r="CI135" s="307"/>
      <c r="CJ135" s="307"/>
      <c r="CK135" s="307"/>
      <c r="CL135" s="307"/>
      <c r="CM135" s="307"/>
      <c r="CN135" s="307"/>
      <c r="CO135" s="307"/>
      <c r="CP135" s="307"/>
      <c r="CQ135" s="307"/>
      <c r="CR135" s="307"/>
      <c r="CS135" s="307"/>
    </row>
    <row r="136" spans="1:98" customFormat="1" ht="15" customHeight="1">
      <c r="A136" s="754"/>
      <c r="B136" s="754"/>
      <c r="C136" s="754"/>
      <c r="D136" s="340"/>
      <c r="E136" s="345" t="s">
        <v>256</v>
      </c>
      <c r="F136" s="652"/>
      <c r="G136" s="652"/>
      <c r="H136" s="652"/>
      <c r="I136" s="201"/>
      <c r="J136" s="85"/>
      <c r="K136" s="180"/>
      <c r="L136" s="112"/>
      <c r="M136" s="163" t="s">
        <v>411</v>
      </c>
      <c r="N136" s="197"/>
      <c r="O136" s="157"/>
      <c r="P136" s="157"/>
      <c r="Q136" s="157"/>
      <c r="R136" s="262"/>
      <c r="S136" s="198"/>
      <c r="T136" s="198"/>
      <c r="U136" s="197"/>
      <c r="V136" s="157"/>
      <c r="W136" s="157"/>
      <c r="X136" s="157"/>
      <c r="Y136" s="262"/>
      <c r="Z136" s="198"/>
      <c r="AA136" s="198"/>
      <c r="AB136" s="197"/>
      <c r="AC136" s="157"/>
      <c r="AD136" s="157"/>
      <c r="AE136" s="157"/>
      <c r="AF136" s="262"/>
      <c r="AG136" s="198"/>
      <c r="AH136" s="198"/>
      <c r="AI136" s="197"/>
      <c r="AJ136" s="157"/>
      <c r="AK136" s="157"/>
      <c r="AL136" s="157"/>
      <c r="AM136" s="262"/>
      <c r="AN136" s="198"/>
      <c r="AO136" s="198"/>
      <c r="AP136" s="197"/>
      <c r="AQ136" s="157"/>
      <c r="AR136" s="157"/>
      <c r="AS136" s="157"/>
      <c r="AT136" s="262"/>
      <c r="AU136" s="198"/>
      <c r="AV136" s="198"/>
      <c r="AW136" s="197"/>
      <c r="AX136" s="157"/>
      <c r="AY136" s="157"/>
      <c r="AZ136" s="157"/>
      <c r="BA136" s="262"/>
      <c r="BB136" s="198"/>
      <c r="BC136" s="198"/>
      <c r="BD136" s="197"/>
      <c r="BE136" s="157"/>
      <c r="BF136" s="157"/>
      <c r="BG136" s="157"/>
      <c r="BH136" s="262"/>
      <c r="BI136" s="198"/>
      <c r="BJ136" s="198"/>
      <c r="BK136" s="197"/>
      <c r="BL136" s="157"/>
      <c r="BM136" s="157"/>
      <c r="BN136" s="157"/>
      <c r="BO136" s="262"/>
      <c r="BP136" s="198"/>
      <c r="BQ136" s="198"/>
      <c r="BR136" s="197"/>
      <c r="BS136" s="157"/>
      <c r="BT136" s="157"/>
      <c r="BU136" s="157"/>
      <c r="BV136" s="262"/>
      <c r="BW136" s="198"/>
      <c r="BX136" s="198"/>
      <c r="BY136" s="197"/>
      <c r="BZ136" s="157"/>
      <c r="CA136" s="157"/>
      <c r="CB136" s="157"/>
      <c r="CC136" s="262"/>
      <c r="CD136" s="198"/>
      <c r="CE136" s="198"/>
      <c r="CF136" s="197"/>
      <c r="CG136" s="198"/>
      <c r="CH136" s="186"/>
      <c r="CI136" s="307"/>
      <c r="CJ136" s="307"/>
      <c r="CK136" s="307"/>
      <c r="CL136" s="307"/>
      <c r="CM136" s="307"/>
      <c r="CN136" s="307"/>
      <c r="CO136" s="307"/>
      <c r="CP136" s="307"/>
      <c r="CQ136" s="307"/>
      <c r="CR136" s="307"/>
      <c r="CS136" s="307"/>
    </row>
    <row r="137" spans="1:98" ht="22.5">
      <c r="A137" s="754"/>
      <c r="B137" s="754">
        <v>7</v>
      </c>
      <c r="C137" s="340"/>
      <c r="D137" s="340"/>
      <c r="E137" s="652"/>
      <c r="F137" s="652"/>
      <c r="G137" s="652"/>
      <c r="H137" s="652"/>
      <c r="I137" s="644"/>
      <c r="J137" s="181"/>
      <c r="K137" s="35"/>
      <c r="L137" s="656" t="str">
        <f>mergeValue(A137) &amp;"."&amp; mergeValue(B137)</f>
        <v>1.7</v>
      </c>
      <c r="M137" s="159" t="s">
        <v>18</v>
      </c>
      <c r="N137" s="285"/>
      <c r="O137" s="773" t="str">
        <f>IF('Перечень тарифов'!N34="","","" &amp; 'Перечень тарифов'!N34 &amp; "")</f>
        <v>Курский муниципальный район, Полянский сельсовет (38620472);</v>
      </c>
      <c r="P137" s="774"/>
      <c r="Q137" s="774"/>
      <c r="R137" s="774"/>
      <c r="S137" s="774"/>
      <c r="T137" s="774"/>
      <c r="U137" s="774"/>
      <c r="V137" s="774"/>
      <c r="W137" s="774"/>
      <c r="X137" s="774"/>
      <c r="Y137" s="774"/>
      <c r="Z137" s="774"/>
      <c r="AA137" s="774"/>
      <c r="AB137" s="774"/>
      <c r="AC137" s="774"/>
      <c r="AD137" s="774"/>
      <c r="AE137" s="774"/>
      <c r="AF137" s="774"/>
      <c r="AG137" s="774"/>
      <c r="AH137" s="774"/>
      <c r="AI137" s="774"/>
      <c r="AJ137" s="774"/>
      <c r="AK137" s="774"/>
      <c r="AL137" s="774"/>
      <c r="AM137" s="774"/>
      <c r="AN137" s="774"/>
      <c r="AO137" s="774"/>
      <c r="AP137" s="774"/>
      <c r="AQ137" s="774"/>
      <c r="AR137" s="774"/>
      <c r="AS137" s="774"/>
      <c r="AT137" s="774"/>
      <c r="AU137" s="774"/>
      <c r="AV137" s="774"/>
      <c r="AW137" s="774"/>
      <c r="AX137" s="774"/>
      <c r="AY137" s="774"/>
      <c r="AZ137" s="774"/>
      <c r="BA137" s="774"/>
      <c r="BB137" s="774"/>
      <c r="BC137" s="774"/>
      <c r="BD137" s="774"/>
      <c r="BE137" s="774"/>
      <c r="BF137" s="774"/>
      <c r="BG137" s="774"/>
      <c r="BH137" s="774"/>
      <c r="BI137" s="774"/>
      <c r="BJ137" s="774"/>
      <c r="BK137" s="774"/>
      <c r="BL137" s="774"/>
      <c r="BM137" s="774"/>
      <c r="BN137" s="774"/>
      <c r="BO137" s="774"/>
      <c r="BP137" s="774"/>
      <c r="BQ137" s="774"/>
      <c r="BR137" s="774"/>
      <c r="BS137" s="774"/>
      <c r="BT137" s="774"/>
      <c r="BU137" s="774"/>
      <c r="BV137" s="774"/>
      <c r="BW137" s="774"/>
      <c r="BX137" s="774"/>
      <c r="BY137" s="774"/>
      <c r="BZ137" s="774"/>
      <c r="CA137" s="774"/>
      <c r="CB137" s="774"/>
      <c r="CC137" s="774"/>
      <c r="CD137" s="774"/>
      <c r="CE137" s="774"/>
      <c r="CF137" s="774"/>
      <c r="CG137" s="775"/>
      <c r="CH137" s="286" t="s">
        <v>508</v>
      </c>
    </row>
    <row r="138" spans="1:98" hidden="1">
      <c r="A138" s="754"/>
      <c r="B138" s="754"/>
      <c r="C138" s="754">
        <v>1</v>
      </c>
      <c r="D138" s="340"/>
      <c r="E138" s="652"/>
      <c r="F138" s="652"/>
      <c r="G138" s="652"/>
      <c r="H138" s="652"/>
      <c r="I138" s="344"/>
      <c r="J138" s="181"/>
      <c r="K138" s="101"/>
      <c r="L138" s="656" t="str">
        <f>mergeValue(A138) &amp;"."&amp; mergeValue(B138)&amp;"."&amp; mergeValue(C138)</f>
        <v>1.7.1</v>
      </c>
      <c r="M138" s="160"/>
      <c r="N138" s="285"/>
      <c r="O138" s="773"/>
      <c r="P138" s="774"/>
      <c r="Q138" s="774"/>
      <c r="R138" s="774"/>
      <c r="S138" s="774"/>
      <c r="T138" s="774"/>
      <c r="U138" s="774"/>
      <c r="V138" s="774"/>
      <c r="W138" s="774"/>
      <c r="X138" s="774"/>
      <c r="Y138" s="774"/>
      <c r="Z138" s="774"/>
      <c r="AA138" s="774"/>
      <c r="AB138" s="774"/>
      <c r="AC138" s="774"/>
      <c r="AD138" s="774"/>
      <c r="AE138" s="774"/>
      <c r="AF138" s="774"/>
      <c r="AG138" s="774"/>
      <c r="AH138" s="774"/>
      <c r="AI138" s="774"/>
      <c r="AJ138" s="774"/>
      <c r="AK138" s="774"/>
      <c r="AL138" s="774"/>
      <c r="AM138" s="774"/>
      <c r="AN138" s="774"/>
      <c r="AO138" s="774"/>
      <c r="AP138" s="774"/>
      <c r="AQ138" s="774"/>
      <c r="AR138" s="774"/>
      <c r="AS138" s="774"/>
      <c r="AT138" s="774"/>
      <c r="AU138" s="774"/>
      <c r="AV138" s="774"/>
      <c r="AW138" s="774"/>
      <c r="AX138" s="774"/>
      <c r="AY138" s="774"/>
      <c r="AZ138" s="774"/>
      <c r="BA138" s="774"/>
      <c r="BB138" s="774"/>
      <c r="BC138" s="774"/>
      <c r="BD138" s="774"/>
      <c r="BE138" s="774"/>
      <c r="BF138" s="774"/>
      <c r="BG138" s="774"/>
      <c r="BH138" s="774"/>
      <c r="BI138" s="774"/>
      <c r="BJ138" s="774"/>
      <c r="BK138" s="774"/>
      <c r="BL138" s="774"/>
      <c r="BM138" s="774"/>
      <c r="BN138" s="774"/>
      <c r="BO138" s="774"/>
      <c r="BP138" s="774"/>
      <c r="BQ138" s="774"/>
      <c r="BR138" s="774"/>
      <c r="BS138" s="774"/>
      <c r="BT138" s="774"/>
      <c r="BU138" s="774"/>
      <c r="BV138" s="774"/>
      <c r="BW138" s="774"/>
      <c r="BX138" s="774"/>
      <c r="BY138" s="774"/>
      <c r="BZ138" s="774"/>
      <c r="CA138" s="774"/>
      <c r="CB138" s="774"/>
      <c r="CC138" s="774"/>
      <c r="CD138" s="774"/>
      <c r="CE138" s="774"/>
      <c r="CF138" s="774"/>
      <c r="CG138" s="775"/>
      <c r="CH138" s="286"/>
      <c r="CL138" s="317"/>
    </row>
    <row r="139" spans="1:98" ht="33.75">
      <c r="A139" s="754"/>
      <c r="B139" s="754"/>
      <c r="C139" s="754"/>
      <c r="D139" s="754">
        <v>1</v>
      </c>
      <c r="E139" s="652"/>
      <c r="F139" s="652"/>
      <c r="G139" s="652"/>
      <c r="H139" s="652"/>
      <c r="I139" s="755"/>
      <c r="J139" s="181"/>
      <c r="K139" s="101"/>
      <c r="L139" s="656" t="str">
        <f>mergeValue(A139) &amp;"."&amp; mergeValue(B139)&amp;"."&amp; mergeValue(C139)&amp;"."&amp; mergeValue(D139)</f>
        <v>1.7.1.1</v>
      </c>
      <c r="M139" s="161" t="s">
        <v>409</v>
      </c>
      <c r="N139" s="285"/>
      <c r="O139" s="770"/>
      <c r="P139" s="771"/>
      <c r="Q139" s="771"/>
      <c r="R139" s="771"/>
      <c r="S139" s="771"/>
      <c r="T139" s="771"/>
      <c r="U139" s="771"/>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2"/>
      <c r="CH139" s="286" t="s">
        <v>629</v>
      </c>
      <c r="CL139" s="317"/>
    </row>
    <row r="140" spans="1:98" ht="33.75" customHeight="1">
      <c r="A140" s="754"/>
      <c r="B140" s="754"/>
      <c r="C140" s="754"/>
      <c r="D140" s="754"/>
      <c r="E140" s="754">
        <v>1</v>
      </c>
      <c r="F140" s="652"/>
      <c r="G140" s="652"/>
      <c r="H140" s="652"/>
      <c r="I140" s="755"/>
      <c r="J140" s="755"/>
      <c r="K140" s="101"/>
      <c r="L140" s="656" t="str">
        <f>mergeValue(A140) &amp;"."&amp; mergeValue(B140)&amp;"."&amp; mergeValue(C140)&amp;"."&amp; mergeValue(D140)&amp;"."&amp; mergeValue(E140)</f>
        <v>1.7.1.1.1</v>
      </c>
      <c r="M140" s="172" t="s">
        <v>10</v>
      </c>
      <c r="N140" s="286"/>
      <c r="O140" s="756" t="s">
        <v>697</v>
      </c>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c r="AL140" s="757"/>
      <c r="AM140" s="757"/>
      <c r="AN140" s="757"/>
      <c r="AO140" s="757"/>
      <c r="AP140" s="757"/>
      <c r="AQ140" s="757"/>
      <c r="AR140" s="757"/>
      <c r="AS140" s="757"/>
      <c r="AT140" s="757"/>
      <c r="AU140" s="757"/>
      <c r="AV140" s="757"/>
      <c r="AW140" s="757"/>
      <c r="AX140" s="757"/>
      <c r="AY140" s="757"/>
      <c r="AZ140" s="757"/>
      <c r="BA140" s="757"/>
      <c r="BB140" s="757"/>
      <c r="BC140" s="757"/>
      <c r="BD140" s="757"/>
      <c r="BE140" s="757"/>
      <c r="BF140" s="757"/>
      <c r="BG140" s="757"/>
      <c r="BH140" s="757"/>
      <c r="BI140" s="757"/>
      <c r="BJ140" s="757"/>
      <c r="BK140" s="757"/>
      <c r="BL140" s="757"/>
      <c r="BM140" s="757"/>
      <c r="BN140" s="757"/>
      <c r="BO140" s="757"/>
      <c r="BP140" s="757"/>
      <c r="BQ140" s="757"/>
      <c r="BR140" s="757"/>
      <c r="BS140" s="757"/>
      <c r="BT140" s="757"/>
      <c r="BU140" s="757"/>
      <c r="BV140" s="757"/>
      <c r="BW140" s="757"/>
      <c r="BX140" s="757"/>
      <c r="BY140" s="757"/>
      <c r="BZ140" s="757"/>
      <c r="CA140" s="757"/>
      <c r="CB140" s="757"/>
      <c r="CC140" s="757"/>
      <c r="CD140" s="757"/>
      <c r="CE140" s="757"/>
      <c r="CF140" s="757"/>
      <c r="CG140" s="758"/>
      <c r="CH140" s="286" t="s">
        <v>509</v>
      </c>
      <c r="CJ140" s="317" t="str">
        <f>strCheckUnique(CK140:CK143)</f>
        <v/>
      </c>
      <c r="CL140" s="317"/>
    </row>
    <row r="141" spans="1:98" ht="66" customHeight="1">
      <c r="A141" s="754"/>
      <c r="B141" s="754"/>
      <c r="C141" s="754"/>
      <c r="D141" s="754"/>
      <c r="E141" s="754"/>
      <c r="F141" s="340">
        <v>1</v>
      </c>
      <c r="G141" s="340"/>
      <c r="H141" s="340"/>
      <c r="I141" s="755"/>
      <c r="J141" s="755"/>
      <c r="K141" s="344"/>
      <c r="L141" s="656" t="str">
        <f>mergeValue(A141) &amp;"."&amp; mergeValue(B141)&amp;"."&amp; mergeValue(C141)&amp;"."&amp; mergeValue(D141)&amp;"."&amp; mergeValue(E141)&amp;"."&amp; mergeValue(F141)</f>
        <v>1.7.1.1.1.1</v>
      </c>
      <c r="M141" s="333"/>
      <c r="N141" s="759"/>
      <c r="O141" s="674">
        <v>22.95</v>
      </c>
      <c r="P141" s="192"/>
      <c r="Q141" s="192"/>
      <c r="R141" s="760" t="s">
        <v>1380</v>
      </c>
      <c r="S141" s="761" t="s">
        <v>87</v>
      </c>
      <c r="T141" s="760" t="s">
        <v>1721</v>
      </c>
      <c r="U141" s="761" t="s">
        <v>87</v>
      </c>
      <c r="V141" s="674">
        <v>23.87</v>
      </c>
      <c r="W141" s="192"/>
      <c r="X141" s="192"/>
      <c r="Y141" s="760" t="s">
        <v>1722</v>
      </c>
      <c r="Z141" s="761" t="s">
        <v>87</v>
      </c>
      <c r="AA141" s="760" t="s">
        <v>1723</v>
      </c>
      <c r="AB141" s="761" t="s">
        <v>87</v>
      </c>
      <c r="AC141" s="674">
        <v>23.87</v>
      </c>
      <c r="AD141" s="192"/>
      <c r="AE141" s="192"/>
      <c r="AF141" s="760" t="s">
        <v>1724</v>
      </c>
      <c r="AG141" s="761" t="s">
        <v>87</v>
      </c>
      <c r="AH141" s="760" t="s">
        <v>1725</v>
      </c>
      <c r="AI141" s="761" t="s">
        <v>87</v>
      </c>
      <c r="AJ141" s="674">
        <v>25.21</v>
      </c>
      <c r="AK141" s="192"/>
      <c r="AL141" s="192"/>
      <c r="AM141" s="760" t="s">
        <v>1734</v>
      </c>
      <c r="AN141" s="761" t="s">
        <v>87</v>
      </c>
      <c r="AO141" s="760" t="s">
        <v>1735</v>
      </c>
      <c r="AP141" s="761" t="s">
        <v>87</v>
      </c>
      <c r="AQ141" s="674">
        <v>25.21</v>
      </c>
      <c r="AR141" s="192"/>
      <c r="AS141" s="192"/>
      <c r="AT141" s="760" t="s">
        <v>1726</v>
      </c>
      <c r="AU141" s="761" t="s">
        <v>87</v>
      </c>
      <c r="AV141" s="760" t="s">
        <v>1727</v>
      </c>
      <c r="AW141" s="761" t="s">
        <v>87</v>
      </c>
      <c r="AX141" s="674">
        <v>26.71</v>
      </c>
      <c r="AY141" s="192"/>
      <c r="AZ141" s="192"/>
      <c r="BA141" s="760" t="s">
        <v>1736</v>
      </c>
      <c r="BB141" s="761" t="s">
        <v>87</v>
      </c>
      <c r="BC141" s="760" t="s">
        <v>1737</v>
      </c>
      <c r="BD141" s="761" t="s">
        <v>87</v>
      </c>
      <c r="BE141" s="674">
        <v>26.71</v>
      </c>
      <c r="BF141" s="192"/>
      <c r="BG141" s="192"/>
      <c r="BH141" s="760" t="s">
        <v>1700</v>
      </c>
      <c r="BI141" s="761" t="s">
        <v>87</v>
      </c>
      <c r="BJ141" s="760" t="s">
        <v>1728</v>
      </c>
      <c r="BK141" s="761" t="s">
        <v>87</v>
      </c>
      <c r="BL141" s="674">
        <v>28.31</v>
      </c>
      <c r="BM141" s="192"/>
      <c r="BN141" s="192"/>
      <c r="BO141" s="760" t="s">
        <v>1729</v>
      </c>
      <c r="BP141" s="761" t="s">
        <v>87</v>
      </c>
      <c r="BQ141" s="760" t="s">
        <v>1730</v>
      </c>
      <c r="BR141" s="761" t="s">
        <v>87</v>
      </c>
      <c r="BS141" s="674">
        <v>26.85</v>
      </c>
      <c r="BT141" s="192"/>
      <c r="BU141" s="192"/>
      <c r="BV141" s="760" t="s">
        <v>1731</v>
      </c>
      <c r="BW141" s="761" t="s">
        <v>87</v>
      </c>
      <c r="BX141" s="760" t="s">
        <v>1732</v>
      </c>
      <c r="BY141" s="761" t="s">
        <v>87</v>
      </c>
      <c r="BZ141" s="674">
        <v>27.92</v>
      </c>
      <c r="CA141" s="192"/>
      <c r="CB141" s="192"/>
      <c r="CC141" s="760" t="s">
        <v>1733</v>
      </c>
      <c r="CD141" s="761" t="s">
        <v>87</v>
      </c>
      <c r="CE141" s="760" t="s">
        <v>1381</v>
      </c>
      <c r="CF141" s="761" t="s">
        <v>88</v>
      </c>
      <c r="CG141" s="282"/>
      <c r="CH141" s="763" t="s">
        <v>510</v>
      </c>
      <c r="CI141" s="298" t="str">
        <f>strCheckDate(O142:CG142)</f>
        <v/>
      </c>
      <c r="CK141" s="317" t="str">
        <f>IF(M141="","",M141 )</f>
        <v/>
      </c>
      <c r="CL141" s="317"/>
      <c r="CM141" s="317"/>
      <c r="CN141" s="317"/>
    </row>
    <row r="142" spans="1:98" ht="14.25" hidden="1" customHeight="1">
      <c r="A142" s="754"/>
      <c r="B142" s="754"/>
      <c r="C142" s="754"/>
      <c r="D142" s="754"/>
      <c r="E142" s="754"/>
      <c r="F142" s="340"/>
      <c r="G142" s="340"/>
      <c r="H142" s="340"/>
      <c r="I142" s="755"/>
      <c r="J142" s="755"/>
      <c r="K142" s="344"/>
      <c r="L142" s="171"/>
      <c r="M142" s="205"/>
      <c r="N142" s="759"/>
      <c r="O142" s="299"/>
      <c r="P142" s="296"/>
      <c r="Q142" s="297" t="str">
        <f>R141 &amp; "-" &amp; T141</f>
        <v>01.01.2019-30.06.2019</v>
      </c>
      <c r="R142" s="760"/>
      <c r="S142" s="761"/>
      <c r="T142" s="762"/>
      <c r="U142" s="761"/>
      <c r="V142" s="299"/>
      <c r="W142" s="296"/>
      <c r="X142" s="297" t="str">
        <f>Y141 &amp; "-" &amp; AA141</f>
        <v>01.07.2019-31.12.2019</v>
      </c>
      <c r="Y142" s="760"/>
      <c r="Z142" s="761"/>
      <c r="AA142" s="762"/>
      <c r="AB142" s="761"/>
      <c r="AC142" s="299"/>
      <c r="AD142" s="296"/>
      <c r="AE142" s="297" t="str">
        <f>AF141 &amp; "-" &amp; AH141</f>
        <v>01.01.2020-30.06.2020</v>
      </c>
      <c r="AF142" s="760"/>
      <c r="AG142" s="761"/>
      <c r="AH142" s="762"/>
      <c r="AI142" s="761"/>
      <c r="AJ142" s="299"/>
      <c r="AK142" s="296"/>
      <c r="AL142" s="297" t="str">
        <f>AM141 &amp; "-" &amp; AO141</f>
        <v>01.07.2020-31.12.2020</v>
      </c>
      <c r="AM142" s="760"/>
      <c r="AN142" s="761"/>
      <c r="AO142" s="762"/>
      <c r="AP142" s="761"/>
      <c r="AQ142" s="299"/>
      <c r="AR142" s="296"/>
      <c r="AS142" s="297" t="str">
        <f>AT141 &amp; "-" &amp; AV141</f>
        <v>01.01.2021-30.06.2021</v>
      </c>
      <c r="AT142" s="760"/>
      <c r="AU142" s="761"/>
      <c r="AV142" s="762"/>
      <c r="AW142" s="761"/>
      <c r="AX142" s="299"/>
      <c r="AY142" s="296"/>
      <c r="AZ142" s="297" t="str">
        <f>BA141 &amp; "-" &amp; BC141</f>
        <v>01.07.2021-31.12.2021</v>
      </c>
      <c r="BA142" s="760"/>
      <c r="BB142" s="761"/>
      <c r="BC142" s="762"/>
      <c r="BD142" s="761"/>
      <c r="BE142" s="299"/>
      <c r="BF142" s="296"/>
      <c r="BG142" s="297" t="str">
        <f>BH141 &amp; "-" &amp; BJ141</f>
        <v>01.01.2022-30.06.2022</v>
      </c>
      <c r="BH142" s="760"/>
      <c r="BI142" s="761"/>
      <c r="BJ142" s="762"/>
      <c r="BK142" s="761"/>
      <c r="BL142" s="299"/>
      <c r="BM142" s="296"/>
      <c r="BN142" s="297" t="str">
        <f>BO141 &amp; "-" &amp; BQ141</f>
        <v>01.07.2022-31.12.2022</v>
      </c>
      <c r="BO142" s="760"/>
      <c r="BP142" s="761"/>
      <c r="BQ142" s="762"/>
      <c r="BR142" s="761"/>
      <c r="BS142" s="299"/>
      <c r="BT142" s="296"/>
      <c r="BU142" s="297" t="str">
        <f>BV141 &amp; "-" &amp; BX141</f>
        <v>01.01.2023-30.06.2023</v>
      </c>
      <c r="BV142" s="760"/>
      <c r="BW142" s="761"/>
      <c r="BX142" s="762"/>
      <c r="BY142" s="761"/>
      <c r="BZ142" s="299"/>
      <c r="CA142" s="296"/>
      <c r="CB142" s="297" t="str">
        <f>CC141 &amp; "-" &amp; CE141</f>
        <v>01.07.2023-31.12.2023</v>
      </c>
      <c r="CC142" s="760"/>
      <c r="CD142" s="761"/>
      <c r="CE142" s="762"/>
      <c r="CF142" s="761"/>
      <c r="CG142" s="282"/>
      <c r="CH142" s="764"/>
      <c r="CL142" s="317"/>
    </row>
    <row r="143" spans="1:98" customFormat="1" ht="15" customHeight="1">
      <c r="A143" s="754"/>
      <c r="B143" s="754"/>
      <c r="C143" s="754"/>
      <c r="D143" s="754"/>
      <c r="E143" s="754"/>
      <c r="F143" s="340"/>
      <c r="G143" s="340"/>
      <c r="H143" s="340"/>
      <c r="I143" s="755"/>
      <c r="J143" s="755"/>
      <c r="K143" s="201"/>
      <c r="L143" s="112"/>
      <c r="M143" s="175" t="s">
        <v>410</v>
      </c>
      <c r="N143" s="197"/>
      <c r="O143" s="157"/>
      <c r="P143" s="157"/>
      <c r="Q143" s="157"/>
      <c r="R143" s="262"/>
      <c r="S143" s="198"/>
      <c r="T143" s="198"/>
      <c r="U143" s="198"/>
      <c r="V143" s="157"/>
      <c r="W143" s="157"/>
      <c r="X143" s="157"/>
      <c r="Y143" s="262"/>
      <c r="Z143" s="198"/>
      <c r="AA143" s="198"/>
      <c r="AB143" s="198"/>
      <c r="AC143" s="157"/>
      <c r="AD143" s="157"/>
      <c r="AE143" s="157"/>
      <c r="AF143" s="262"/>
      <c r="AG143" s="198"/>
      <c r="AH143" s="198"/>
      <c r="AI143" s="198"/>
      <c r="AJ143" s="157"/>
      <c r="AK143" s="157"/>
      <c r="AL143" s="157"/>
      <c r="AM143" s="262"/>
      <c r="AN143" s="198"/>
      <c r="AO143" s="198"/>
      <c r="AP143" s="198"/>
      <c r="AQ143" s="157"/>
      <c r="AR143" s="157"/>
      <c r="AS143" s="157"/>
      <c r="AT143" s="262"/>
      <c r="AU143" s="198"/>
      <c r="AV143" s="198"/>
      <c r="AW143" s="198"/>
      <c r="AX143" s="157"/>
      <c r="AY143" s="157"/>
      <c r="AZ143" s="157"/>
      <c r="BA143" s="262"/>
      <c r="BB143" s="198"/>
      <c r="BC143" s="198"/>
      <c r="BD143" s="198"/>
      <c r="BE143" s="157"/>
      <c r="BF143" s="157"/>
      <c r="BG143" s="157"/>
      <c r="BH143" s="262"/>
      <c r="BI143" s="198"/>
      <c r="BJ143" s="198"/>
      <c r="BK143" s="198"/>
      <c r="BL143" s="157"/>
      <c r="BM143" s="157"/>
      <c r="BN143" s="157"/>
      <c r="BO143" s="262"/>
      <c r="BP143" s="198"/>
      <c r="BQ143" s="198"/>
      <c r="BR143" s="198"/>
      <c r="BS143" s="157"/>
      <c r="BT143" s="157"/>
      <c r="BU143" s="157"/>
      <c r="BV143" s="262"/>
      <c r="BW143" s="198"/>
      <c r="BX143" s="198"/>
      <c r="BY143" s="198"/>
      <c r="BZ143" s="157"/>
      <c r="CA143" s="157"/>
      <c r="CB143" s="157"/>
      <c r="CC143" s="262"/>
      <c r="CD143" s="198"/>
      <c r="CE143" s="198"/>
      <c r="CF143" s="198"/>
      <c r="CG143" s="186"/>
      <c r="CH143" s="765"/>
      <c r="CI143" s="307"/>
      <c r="CJ143" s="307"/>
      <c r="CK143" s="307"/>
      <c r="CL143" s="317"/>
      <c r="CM143" s="307"/>
      <c r="CN143" s="298"/>
      <c r="CO143" s="298"/>
      <c r="CP143" s="298"/>
      <c r="CQ143" s="298"/>
      <c r="CR143" s="298"/>
      <c r="CS143" s="298"/>
      <c r="CT143" s="35"/>
    </row>
    <row r="144" spans="1:98" ht="33.75" customHeight="1">
      <c r="A144" s="754"/>
      <c r="B144" s="754"/>
      <c r="C144" s="754"/>
      <c r="D144" s="754"/>
      <c r="E144" s="754">
        <v>2</v>
      </c>
      <c r="F144" s="668"/>
      <c r="G144" s="668"/>
      <c r="H144" s="668"/>
      <c r="I144" s="755"/>
      <c r="J144" s="755" t="s">
        <v>1708</v>
      </c>
      <c r="K144" s="101"/>
      <c r="L144" s="670" t="str">
        <f>mergeValue(A144) &amp;"."&amp; mergeValue(B144)&amp;"."&amp; mergeValue(C144)&amp;"."&amp; mergeValue(D144)&amp;"."&amp; mergeValue(E144)</f>
        <v>1.7.1.1.2</v>
      </c>
      <c r="M144" s="172" t="s">
        <v>10</v>
      </c>
      <c r="N144" s="286"/>
      <c r="O144" s="756" t="s">
        <v>306</v>
      </c>
      <c r="P144" s="757"/>
      <c r="Q144" s="757"/>
      <c r="R144" s="757"/>
      <c r="S144" s="757"/>
      <c r="T144" s="757"/>
      <c r="U144" s="757"/>
      <c r="V144" s="757"/>
      <c r="W144" s="757"/>
      <c r="X144" s="757"/>
      <c r="Y144" s="757"/>
      <c r="Z144" s="757"/>
      <c r="AA144" s="757"/>
      <c r="AB144" s="757"/>
      <c r="AC144" s="757"/>
      <c r="AD144" s="757"/>
      <c r="AE144" s="757"/>
      <c r="AF144" s="757"/>
      <c r="AG144" s="757"/>
      <c r="AH144" s="757"/>
      <c r="AI144" s="757"/>
      <c r="AJ144" s="757"/>
      <c r="AK144" s="757"/>
      <c r="AL144" s="757"/>
      <c r="AM144" s="757"/>
      <c r="AN144" s="757"/>
      <c r="AO144" s="757"/>
      <c r="AP144" s="757"/>
      <c r="AQ144" s="757"/>
      <c r="AR144" s="757"/>
      <c r="AS144" s="757"/>
      <c r="AT144" s="757"/>
      <c r="AU144" s="757"/>
      <c r="AV144" s="757"/>
      <c r="AW144" s="757"/>
      <c r="AX144" s="757"/>
      <c r="AY144" s="757"/>
      <c r="AZ144" s="757"/>
      <c r="BA144" s="757"/>
      <c r="BB144" s="757"/>
      <c r="BC144" s="757"/>
      <c r="BD144" s="757"/>
      <c r="BE144" s="757"/>
      <c r="BF144" s="757"/>
      <c r="BG144" s="757"/>
      <c r="BH144" s="757"/>
      <c r="BI144" s="757"/>
      <c r="BJ144" s="757"/>
      <c r="BK144" s="757"/>
      <c r="BL144" s="757"/>
      <c r="BM144" s="757"/>
      <c r="BN144" s="757"/>
      <c r="BO144" s="757"/>
      <c r="BP144" s="757"/>
      <c r="BQ144" s="757"/>
      <c r="BR144" s="757"/>
      <c r="BS144" s="757"/>
      <c r="BT144" s="757"/>
      <c r="BU144" s="757"/>
      <c r="BV144" s="757"/>
      <c r="BW144" s="757"/>
      <c r="BX144" s="757"/>
      <c r="BY144" s="757"/>
      <c r="BZ144" s="757"/>
      <c r="CA144" s="757"/>
      <c r="CB144" s="757"/>
      <c r="CC144" s="757"/>
      <c r="CD144" s="757"/>
      <c r="CE144" s="757"/>
      <c r="CF144" s="757"/>
      <c r="CG144" s="758"/>
      <c r="CH144" s="286" t="s">
        <v>509</v>
      </c>
      <c r="CJ144" s="317" t="str">
        <f>strCheckUnique(CK144:CK147)</f>
        <v/>
      </c>
      <c r="CL144" s="317"/>
    </row>
    <row r="145" spans="1:98" ht="66" customHeight="1">
      <c r="A145" s="754"/>
      <c r="B145" s="754"/>
      <c r="C145" s="754"/>
      <c r="D145" s="754"/>
      <c r="E145" s="754"/>
      <c r="F145" s="340">
        <v>1</v>
      </c>
      <c r="G145" s="340"/>
      <c r="H145" s="340"/>
      <c r="I145" s="755"/>
      <c r="J145" s="755"/>
      <c r="K145" s="344"/>
      <c r="L145" s="670" t="str">
        <f>mergeValue(A145) &amp;"."&amp; mergeValue(B145)&amp;"."&amp; mergeValue(C145)&amp;"."&amp; mergeValue(D145)&amp;"."&amp; mergeValue(E145)&amp;"."&amp; mergeValue(F145)</f>
        <v>1.7.1.1.2.1</v>
      </c>
      <c r="M145" s="333"/>
      <c r="N145" s="759"/>
      <c r="O145" s="674">
        <v>22.95</v>
      </c>
      <c r="P145" s="192"/>
      <c r="Q145" s="192"/>
      <c r="R145" s="760" t="s">
        <v>1380</v>
      </c>
      <c r="S145" s="761" t="s">
        <v>87</v>
      </c>
      <c r="T145" s="760" t="s">
        <v>1721</v>
      </c>
      <c r="U145" s="761" t="s">
        <v>87</v>
      </c>
      <c r="V145" s="674">
        <v>41.5</v>
      </c>
      <c r="W145" s="192"/>
      <c r="X145" s="192"/>
      <c r="Y145" s="760" t="s">
        <v>1722</v>
      </c>
      <c r="Z145" s="761" t="s">
        <v>87</v>
      </c>
      <c r="AA145" s="760" t="s">
        <v>1723</v>
      </c>
      <c r="AB145" s="761" t="s">
        <v>87</v>
      </c>
      <c r="AC145" s="674">
        <v>41.5</v>
      </c>
      <c r="AD145" s="192"/>
      <c r="AE145" s="192"/>
      <c r="AF145" s="760" t="s">
        <v>1724</v>
      </c>
      <c r="AG145" s="761" t="s">
        <v>87</v>
      </c>
      <c r="AH145" s="760" t="s">
        <v>1725</v>
      </c>
      <c r="AI145" s="761" t="s">
        <v>87</v>
      </c>
      <c r="AJ145" s="674">
        <v>48.31</v>
      </c>
      <c r="AK145" s="192"/>
      <c r="AL145" s="192"/>
      <c r="AM145" s="760" t="s">
        <v>1734</v>
      </c>
      <c r="AN145" s="761" t="s">
        <v>87</v>
      </c>
      <c r="AO145" s="760" t="s">
        <v>1735</v>
      </c>
      <c r="AP145" s="761" t="s">
        <v>87</v>
      </c>
      <c r="AQ145" s="674">
        <v>48.31</v>
      </c>
      <c r="AR145" s="192"/>
      <c r="AS145" s="192"/>
      <c r="AT145" s="760" t="s">
        <v>1726</v>
      </c>
      <c r="AU145" s="761" t="s">
        <v>87</v>
      </c>
      <c r="AV145" s="760" t="s">
        <v>1727</v>
      </c>
      <c r="AW145" s="761" t="s">
        <v>87</v>
      </c>
      <c r="AX145" s="674">
        <v>52.25</v>
      </c>
      <c r="AY145" s="192"/>
      <c r="AZ145" s="192"/>
      <c r="BA145" s="760" t="s">
        <v>1736</v>
      </c>
      <c r="BB145" s="761" t="s">
        <v>87</v>
      </c>
      <c r="BC145" s="760" t="s">
        <v>1737</v>
      </c>
      <c r="BD145" s="761" t="s">
        <v>87</v>
      </c>
      <c r="BE145" s="674">
        <v>52.25</v>
      </c>
      <c r="BF145" s="192"/>
      <c r="BG145" s="192"/>
      <c r="BH145" s="760" t="s">
        <v>1700</v>
      </c>
      <c r="BI145" s="761" t="s">
        <v>87</v>
      </c>
      <c r="BJ145" s="760" t="s">
        <v>1728</v>
      </c>
      <c r="BK145" s="761" t="s">
        <v>87</v>
      </c>
      <c r="BL145" s="674">
        <v>54.86</v>
      </c>
      <c r="BM145" s="192"/>
      <c r="BN145" s="192"/>
      <c r="BO145" s="760" t="s">
        <v>1729</v>
      </c>
      <c r="BP145" s="761" t="s">
        <v>87</v>
      </c>
      <c r="BQ145" s="760" t="s">
        <v>1730</v>
      </c>
      <c r="BR145" s="761" t="s">
        <v>87</v>
      </c>
      <c r="BS145" s="674">
        <v>46.92</v>
      </c>
      <c r="BT145" s="192"/>
      <c r="BU145" s="192"/>
      <c r="BV145" s="760" t="s">
        <v>1731</v>
      </c>
      <c r="BW145" s="761" t="s">
        <v>87</v>
      </c>
      <c r="BX145" s="760" t="s">
        <v>1732</v>
      </c>
      <c r="BY145" s="761" t="s">
        <v>87</v>
      </c>
      <c r="BZ145" s="674">
        <v>49.3</v>
      </c>
      <c r="CA145" s="192"/>
      <c r="CB145" s="192"/>
      <c r="CC145" s="760" t="s">
        <v>1733</v>
      </c>
      <c r="CD145" s="761" t="s">
        <v>87</v>
      </c>
      <c r="CE145" s="760" t="s">
        <v>1381</v>
      </c>
      <c r="CF145" s="761" t="s">
        <v>88</v>
      </c>
      <c r="CG145" s="282"/>
      <c r="CH145" s="763" t="s">
        <v>510</v>
      </c>
      <c r="CI145" s="298" t="str">
        <f>strCheckDate(O146:CG146)</f>
        <v/>
      </c>
      <c r="CK145" s="317" t="str">
        <f>IF(M145="","",M145 )</f>
        <v/>
      </c>
      <c r="CL145" s="317"/>
      <c r="CM145" s="317"/>
      <c r="CN145" s="317"/>
    </row>
    <row r="146" spans="1:98" ht="14.25" hidden="1" customHeight="1">
      <c r="A146" s="754"/>
      <c r="B146" s="754"/>
      <c r="C146" s="754"/>
      <c r="D146" s="754"/>
      <c r="E146" s="754"/>
      <c r="F146" s="340"/>
      <c r="G146" s="340"/>
      <c r="H146" s="340"/>
      <c r="I146" s="755"/>
      <c r="J146" s="755"/>
      <c r="K146" s="344"/>
      <c r="L146" s="171"/>
      <c r="M146" s="205"/>
      <c r="N146" s="759"/>
      <c r="O146" s="299"/>
      <c r="P146" s="296"/>
      <c r="Q146" s="297" t="str">
        <f>R145 &amp; "-" &amp; T145</f>
        <v>01.01.2019-30.06.2019</v>
      </c>
      <c r="R146" s="760"/>
      <c r="S146" s="761"/>
      <c r="T146" s="762"/>
      <c r="U146" s="761"/>
      <c r="V146" s="299"/>
      <c r="W146" s="296"/>
      <c r="X146" s="297" t="str">
        <f>Y145 &amp; "-" &amp; AA145</f>
        <v>01.07.2019-31.12.2019</v>
      </c>
      <c r="Y146" s="760"/>
      <c r="Z146" s="761"/>
      <c r="AA146" s="762"/>
      <c r="AB146" s="761"/>
      <c r="AC146" s="299"/>
      <c r="AD146" s="296"/>
      <c r="AE146" s="297" t="str">
        <f>AF145 &amp; "-" &amp; AH145</f>
        <v>01.01.2020-30.06.2020</v>
      </c>
      <c r="AF146" s="760"/>
      <c r="AG146" s="761"/>
      <c r="AH146" s="762"/>
      <c r="AI146" s="761"/>
      <c r="AJ146" s="299"/>
      <c r="AK146" s="296"/>
      <c r="AL146" s="297" t="str">
        <f>AM145 &amp; "-" &amp; AO145</f>
        <v>01.07.2020-31.12.2020</v>
      </c>
      <c r="AM146" s="760"/>
      <c r="AN146" s="761"/>
      <c r="AO146" s="762"/>
      <c r="AP146" s="761"/>
      <c r="AQ146" s="299"/>
      <c r="AR146" s="296"/>
      <c r="AS146" s="297" t="str">
        <f>AT145 &amp; "-" &amp; AV145</f>
        <v>01.01.2021-30.06.2021</v>
      </c>
      <c r="AT146" s="760"/>
      <c r="AU146" s="761"/>
      <c r="AV146" s="762"/>
      <c r="AW146" s="761"/>
      <c r="AX146" s="299"/>
      <c r="AY146" s="296"/>
      <c r="AZ146" s="297" t="str">
        <f>BA145 &amp; "-" &amp; BC145</f>
        <v>01.07.2021-31.12.2021</v>
      </c>
      <c r="BA146" s="760"/>
      <c r="BB146" s="761"/>
      <c r="BC146" s="762"/>
      <c r="BD146" s="761"/>
      <c r="BE146" s="299"/>
      <c r="BF146" s="296"/>
      <c r="BG146" s="297" t="str">
        <f>BH145 &amp; "-" &amp; BJ145</f>
        <v>01.01.2022-30.06.2022</v>
      </c>
      <c r="BH146" s="760"/>
      <c r="BI146" s="761"/>
      <c r="BJ146" s="762"/>
      <c r="BK146" s="761"/>
      <c r="BL146" s="299"/>
      <c r="BM146" s="296"/>
      <c r="BN146" s="297" t="str">
        <f>BO145 &amp; "-" &amp; BQ145</f>
        <v>01.07.2022-31.12.2022</v>
      </c>
      <c r="BO146" s="760"/>
      <c r="BP146" s="761"/>
      <c r="BQ146" s="762"/>
      <c r="BR146" s="761"/>
      <c r="BS146" s="299"/>
      <c r="BT146" s="296"/>
      <c r="BU146" s="297" t="str">
        <f>BV145 &amp; "-" &amp; BX145</f>
        <v>01.01.2023-30.06.2023</v>
      </c>
      <c r="BV146" s="760"/>
      <c r="BW146" s="761"/>
      <c r="BX146" s="762"/>
      <c r="BY146" s="761"/>
      <c r="BZ146" s="299"/>
      <c r="CA146" s="296"/>
      <c r="CB146" s="297" t="str">
        <f>CC145 &amp; "-" &amp; CE145</f>
        <v>01.07.2023-31.12.2023</v>
      </c>
      <c r="CC146" s="760"/>
      <c r="CD146" s="761"/>
      <c r="CE146" s="762"/>
      <c r="CF146" s="761"/>
      <c r="CG146" s="282"/>
      <c r="CH146" s="764"/>
      <c r="CL146" s="317"/>
    </row>
    <row r="147" spans="1:98" customFormat="1" ht="15" customHeight="1">
      <c r="A147" s="754"/>
      <c r="B147" s="754"/>
      <c r="C147" s="754"/>
      <c r="D147" s="754"/>
      <c r="E147" s="754"/>
      <c r="F147" s="340"/>
      <c r="G147" s="340"/>
      <c r="H147" s="340"/>
      <c r="I147" s="755"/>
      <c r="J147" s="755"/>
      <c r="K147" s="201"/>
      <c r="L147" s="112"/>
      <c r="M147" s="175" t="s">
        <v>410</v>
      </c>
      <c r="N147" s="197"/>
      <c r="O147" s="157"/>
      <c r="P147" s="157"/>
      <c r="Q147" s="157"/>
      <c r="R147" s="262"/>
      <c r="S147" s="198"/>
      <c r="T147" s="198"/>
      <c r="U147" s="198"/>
      <c r="V147" s="157"/>
      <c r="W147" s="157"/>
      <c r="X147" s="157"/>
      <c r="Y147" s="262"/>
      <c r="Z147" s="198"/>
      <c r="AA147" s="198"/>
      <c r="AB147" s="198"/>
      <c r="AC147" s="157"/>
      <c r="AD147" s="157"/>
      <c r="AE147" s="157"/>
      <c r="AF147" s="262"/>
      <c r="AG147" s="198"/>
      <c r="AH147" s="198"/>
      <c r="AI147" s="198"/>
      <c r="AJ147" s="157"/>
      <c r="AK147" s="157"/>
      <c r="AL147" s="157"/>
      <c r="AM147" s="262"/>
      <c r="AN147" s="198"/>
      <c r="AO147" s="198"/>
      <c r="AP147" s="198"/>
      <c r="AQ147" s="157"/>
      <c r="AR147" s="157"/>
      <c r="AS147" s="157"/>
      <c r="AT147" s="262"/>
      <c r="AU147" s="198"/>
      <c r="AV147" s="198"/>
      <c r="AW147" s="198"/>
      <c r="AX147" s="157"/>
      <c r="AY147" s="157"/>
      <c r="AZ147" s="157"/>
      <c r="BA147" s="262"/>
      <c r="BB147" s="198"/>
      <c r="BC147" s="198"/>
      <c r="BD147" s="198"/>
      <c r="BE147" s="157"/>
      <c r="BF147" s="157"/>
      <c r="BG147" s="157"/>
      <c r="BH147" s="262"/>
      <c r="BI147" s="198"/>
      <c r="BJ147" s="198"/>
      <c r="BK147" s="198"/>
      <c r="BL147" s="157"/>
      <c r="BM147" s="157"/>
      <c r="BN147" s="157"/>
      <c r="BO147" s="262"/>
      <c r="BP147" s="198"/>
      <c r="BQ147" s="198"/>
      <c r="BR147" s="198"/>
      <c r="BS147" s="157"/>
      <c r="BT147" s="157"/>
      <c r="BU147" s="157"/>
      <c r="BV147" s="262"/>
      <c r="BW147" s="198"/>
      <c r="BX147" s="198"/>
      <c r="BY147" s="198"/>
      <c r="BZ147" s="157"/>
      <c r="CA147" s="157"/>
      <c r="CB147" s="157"/>
      <c r="CC147" s="262"/>
      <c r="CD147" s="198"/>
      <c r="CE147" s="198"/>
      <c r="CF147" s="198"/>
      <c r="CG147" s="186"/>
      <c r="CH147" s="765"/>
      <c r="CI147" s="307"/>
      <c r="CJ147" s="307"/>
      <c r="CK147" s="307"/>
      <c r="CL147" s="317"/>
      <c r="CM147" s="307"/>
      <c r="CN147" s="298"/>
      <c r="CO147" s="298"/>
      <c r="CP147" s="298"/>
      <c r="CQ147" s="298"/>
      <c r="CR147" s="298"/>
      <c r="CS147" s="298"/>
      <c r="CT147" s="35"/>
    </row>
    <row r="148" spans="1:98" ht="33.75" customHeight="1">
      <c r="A148" s="754"/>
      <c r="B148" s="754"/>
      <c r="C148" s="754"/>
      <c r="D148" s="754"/>
      <c r="E148" s="754">
        <v>3</v>
      </c>
      <c r="F148" s="668"/>
      <c r="G148" s="668"/>
      <c r="H148" s="668"/>
      <c r="I148" s="755"/>
      <c r="J148" s="755" t="s">
        <v>1708</v>
      </c>
      <c r="K148" s="101"/>
      <c r="L148" s="670" t="str">
        <f>mergeValue(A148) &amp;"."&amp; mergeValue(B148)&amp;"."&amp; mergeValue(C148)&amp;"."&amp; mergeValue(D148)&amp;"."&amp; mergeValue(E148)</f>
        <v>1.7.1.1.3</v>
      </c>
      <c r="M148" s="172" t="s">
        <v>10</v>
      </c>
      <c r="N148" s="286"/>
      <c r="O148" s="756" t="s">
        <v>307</v>
      </c>
      <c r="P148" s="757"/>
      <c r="Q148" s="757"/>
      <c r="R148" s="757"/>
      <c r="S148" s="757"/>
      <c r="T148" s="757"/>
      <c r="U148" s="757"/>
      <c r="V148" s="757"/>
      <c r="W148" s="757"/>
      <c r="X148" s="757"/>
      <c r="Y148" s="757"/>
      <c r="Z148" s="757"/>
      <c r="AA148" s="757"/>
      <c r="AB148" s="757"/>
      <c r="AC148" s="757"/>
      <c r="AD148" s="757"/>
      <c r="AE148" s="757"/>
      <c r="AF148" s="757"/>
      <c r="AG148" s="757"/>
      <c r="AH148" s="757"/>
      <c r="AI148" s="757"/>
      <c r="AJ148" s="757"/>
      <c r="AK148" s="757"/>
      <c r="AL148" s="757"/>
      <c r="AM148" s="757"/>
      <c r="AN148" s="757"/>
      <c r="AO148" s="757"/>
      <c r="AP148" s="757"/>
      <c r="AQ148" s="757"/>
      <c r="AR148" s="757"/>
      <c r="AS148" s="757"/>
      <c r="AT148" s="757"/>
      <c r="AU148" s="757"/>
      <c r="AV148" s="757"/>
      <c r="AW148" s="757"/>
      <c r="AX148" s="757"/>
      <c r="AY148" s="757"/>
      <c r="AZ148" s="757"/>
      <c r="BA148" s="757"/>
      <c r="BB148" s="757"/>
      <c r="BC148" s="757"/>
      <c r="BD148" s="757"/>
      <c r="BE148" s="757"/>
      <c r="BF148" s="757"/>
      <c r="BG148" s="757"/>
      <c r="BH148" s="757"/>
      <c r="BI148" s="757"/>
      <c r="BJ148" s="757"/>
      <c r="BK148" s="757"/>
      <c r="BL148" s="757"/>
      <c r="BM148" s="757"/>
      <c r="BN148" s="757"/>
      <c r="BO148" s="757"/>
      <c r="BP148" s="757"/>
      <c r="BQ148" s="757"/>
      <c r="BR148" s="757"/>
      <c r="BS148" s="757"/>
      <c r="BT148" s="757"/>
      <c r="BU148" s="757"/>
      <c r="BV148" s="757"/>
      <c r="BW148" s="757"/>
      <c r="BX148" s="757"/>
      <c r="BY148" s="757"/>
      <c r="BZ148" s="757"/>
      <c r="CA148" s="757"/>
      <c r="CB148" s="757"/>
      <c r="CC148" s="757"/>
      <c r="CD148" s="757"/>
      <c r="CE148" s="757"/>
      <c r="CF148" s="757"/>
      <c r="CG148" s="758"/>
      <c r="CH148" s="286" t="s">
        <v>509</v>
      </c>
      <c r="CJ148" s="317" t="str">
        <f>strCheckUnique(CK148:CK151)</f>
        <v/>
      </c>
      <c r="CL148" s="317"/>
    </row>
    <row r="149" spans="1:98" ht="66" customHeight="1">
      <c r="A149" s="754"/>
      <c r="B149" s="754"/>
      <c r="C149" s="754"/>
      <c r="D149" s="754"/>
      <c r="E149" s="754"/>
      <c r="F149" s="340">
        <v>1</v>
      </c>
      <c r="G149" s="340"/>
      <c r="H149" s="340"/>
      <c r="I149" s="755"/>
      <c r="J149" s="755"/>
      <c r="K149" s="344"/>
      <c r="L149" s="670" t="str">
        <f>mergeValue(A149) &amp;"."&amp; mergeValue(B149)&amp;"."&amp; mergeValue(C149)&amp;"."&amp; mergeValue(D149)&amp;"."&amp; mergeValue(E149)&amp;"."&amp; mergeValue(F149)</f>
        <v>1.7.1.1.3.1</v>
      </c>
      <c r="M149" s="333"/>
      <c r="N149" s="759"/>
      <c r="O149" s="674">
        <v>22.95</v>
      </c>
      <c r="P149" s="192"/>
      <c r="Q149" s="192"/>
      <c r="R149" s="760" t="s">
        <v>1380</v>
      </c>
      <c r="S149" s="761" t="s">
        <v>87</v>
      </c>
      <c r="T149" s="760" t="s">
        <v>1721</v>
      </c>
      <c r="U149" s="761" t="s">
        <v>87</v>
      </c>
      <c r="V149" s="674">
        <v>41.5</v>
      </c>
      <c r="W149" s="192"/>
      <c r="X149" s="192"/>
      <c r="Y149" s="760" t="s">
        <v>1722</v>
      </c>
      <c r="Z149" s="761" t="s">
        <v>87</v>
      </c>
      <c r="AA149" s="760" t="s">
        <v>1723</v>
      </c>
      <c r="AB149" s="761" t="s">
        <v>87</v>
      </c>
      <c r="AC149" s="674">
        <v>41.5</v>
      </c>
      <c r="AD149" s="192"/>
      <c r="AE149" s="192"/>
      <c r="AF149" s="760" t="s">
        <v>1724</v>
      </c>
      <c r="AG149" s="761" t="s">
        <v>87</v>
      </c>
      <c r="AH149" s="760" t="s">
        <v>1725</v>
      </c>
      <c r="AI149" s="761" t="s">
        <v>87</v>
      </c>
      <c r="AJ149" s="674">
        <v>48.31</v>
      </c>
      <c r="AK149" s="192"/>
      <c r="AL149" s="192"/>
      <c r="AM149" s="760" t="s">
        <v>1734</v>
      </c>
      <c r="AN149" s="761" t="s">
        <v>87</v>
      </c>
      <c r="AO149" s="760" t="s">
        <v>1735</v>
      </c>
      <c r="AP149" s="761" t="s">
        <v>87</v>
      </c>
      <c r="AQ149" s="674">
        <v>48.31</v>
      </c>
      <c r="AR149" s="192"/>
      <c r="AS149" s="192"/>
      <c r="AT149" s="760" t="s">
        <v>1726</v>
      </c>
      <c r="AU149" s="761" t="s">
        <v>87</v>
      </c>
      <c r="AV149" s="760" t="s">
        <v>1727</v>
      </c>
      <c r="AW149" s="761" t="s">
        <v>87</v>
      </c>
      <c r="AX149" s="674">
        <v>52.25</v>
      </c>
      <c r="AY149" s="192"/>
      <c r="AZ149" s="192"/>
      <c r="BA149" s="760" t="s">
        <v>1736</v>
      </c>
      <c r="BB149" s="761" t="s">
        <v>87</v>
      </c>
      <c r="BC149" s="760" t="s">
        <v>1737</v>
      </c>
      <c r="BD149" s="761" t="s">
        <v>87</v>
      </c>
      <c r="BE149" s="674">
        <v>52.25</v>
      </c>
      <c r="BF149" s="192"/>
      <c r="BG149" s="192"/>
      <c r="BH149" s="760" t="s">
        <v>1700</v>
      </c>
      <c r="BI149" s="761" t="s">
        <v>87</v>
      </c>
      <c r="BJ149" s="760" t="s">
        <v>1728</v>
      </c>
      <c r="BK149" s="761" t="s">
        <v>87</v>
      </c>
      <c r="BL149" s="674">
        <v>54.86</v>
      </c>
      <c r="BM149" s="192"/>
      <c r="BN149" s="192"/>
      <c r="BO149" s="760" t="s">
        <v>1729</v>
      </c>
      <c r="BP149" s="761" t="s">
        <v>87</v>
      </c>
      <c r="BQ149" s="760" t="s">
        <v>1730</v>
      </c>
      <c r="BR149" s="761" t="s">
        <v>87</v>
      </c>
      <c r="BS149" s="674">
        <v>46.92</v>
      </c>
      <c r="BT149" s="192"/>
      <c r="BU149" s="192"/>
      <c r="BV149" s="760" t="s">
        <v>1731</v>
      </c>
      <c r="BW149" s="761" t="s">
        <v>87</v>
      </c>
      <c r="BX149" s="760" t="s">
        <v>1732</v>
      </c>
      <c r="BY149" s="761" t="s">
        <v>87</v>
      </c>
      <c r="BZ149" s="674">
        <v>49.3</v>
      </c>
      <c r="CA149" s="192"/>
      <c r="CB149" s="192"/>
      <c r="CC149" s="760" t="s">
        <v>1733</v>
      </c>
      <c r="CD149" s="761" t="s">
        <v>87</v>
      </c>
      <c r="CE149" s="760" t="s">
        <v>1381</v>
      </c>
      <c r="CF149" s="761" t="s">
        <v>88</v>
      </c>
      <c r="CG149" s="282"/>
      <c r="CH149" s="763" t="s">
        <v>510</v>
      </c>
      <c r="CI149" s="298" t="str">
        <f>strCheckDate(O150:CG150)</f>
        <v/>
      </c>
      <c r="CK149" s="317" t="str">
        <f>IF(M149="","",M149 )</f>
        <v/>
      </c>
      <c r="CL149" s="317"/>
      <c r="CM149" s="317"/>
      <c r="CN149" s="317"/>
    </row>
    <row r="150" spans="1:98" ht="14.25" hidden="1" customHeight="1">
      <c r="A150" s="754"/>
      <c r="B150" s="754"/>
      <c r="C150" s="754"/>
      <c r="D150" s="754"/>
      <c r="E150" s="754"/>
      <c r="F150" s="340"/>
      <c r="G150" s="340"/>
      <c r="H150" s="340"/>
      <c r="I150" s="755"/>
      <c r="J150" s="755"/>
      <c r="K150" s="344"/>
      <c r="L150" s="171"/>
      <c r="M150" s="205"/>
      <c r="N150" s="759"/>
      <c r="O150" s="299"/>
      <c r="P150" s="296"/>
      <c r="Q150" s="297" t="str">
        <f>R149 &amp; "-" &amp; T149</f>
        <v>01.01.2019-30.06.2019</v>
      </c>
      <c r="R150" s="760"/>
      <c r="S150" s="761"/>
      <c r="T150" s="762"/>
      <c r="U150" s="761"/>
      <c r="V150" s="299"/>
      <c r="W150" s="296"/>
      <c r="X150" s="297" t="str">
        <f>Y149 &amp; "-" &amp; AA149</f>
        <v>01.07.2019-31.12.2019</v>
      </c>
      <c r="Y150" s="760"/>
      <c r="Z150" s="761"/>
      <c r="AA150" s="762"/>
      <c r="AB150" s="761"/>
      <c r="AC150" s="299"/>
      <c r="AD150" s="296"/>
      <c r="AE150" s="297" t="str">
        <f>AF149 &amp; "-" &amp; AH149</f>
        <v>01.01.2020-30.06.2020</v>
      </c>
      <c r="AF150" s="760"/>
      <c r="AG150" s="761"/>
      <c r="AH150" s="762"/>
      <c r="AI150" s="761"/>
      <c r="AJ150" s="299"/>
      <c r="AK150" s="296"/>
      <c r="AL150" s="297" t="str">
        <f>AM149 &amp; "-" &amp; AO149</f>
        <v>01.07.2020-31.12.2020</v>
      </c>
      <c r="AM150" s="760"/>
      <c r="AN150" s="761"/>
      <c r="AO150" s="762"/>
      <c r="AP150" s="761"/>
      <c r="AQ150" s="299"/>
      <c r="AR150" s="296"/>
      <c r="AS150" s="297" t="str">
        <f>AT149 &amp; "-" &amp; AV149</f>
        <v>01.01.2021-30.06.2021</v>
      </c>
      <c r="AT150" s="760"/>
      <c r="AU150" s="761"/>
      <c r="AV150" s="762"/>
      <c r="AW150" s="761"/>
      <c r="AX150" s="299"/>
      <c r="AY150" s="296"/>
      <c r="AZ150" s="297" t="str">
        <f>BA149 &amp; "-" &amp; BC149</f>
        <v>01.07.2021-31.12.2021</v>
      </c>
      <c r="BA150" s="760"/>
      <c r="BB150" s="761"/>
      <c r="BC150" s="762"/>
      <c r="BD150" s="761"/>
      <c r="BE150" s="299"/>
      <c r="BF150" s="296"/>
      <c r="BG150" s="297" t="str">
        <f>BH149 &amp; "-" &amp; BJ149</f>
        <v>01.01.2022-30.06.2022</v>
      </c>
      <c r="BH150" s="760"/>
      <c r="BI150" s="761"/>
      <c r="BJ150" s="762"/>
      <c r="BK150" s="761"/>
      <c r="BL150" s="299"/>
      <c r="BM150" s="296"/>
      <c r="BN150" s="297" t="str">
        <f>BO149 &amp; "-" &amp; BQ149</f>
        <v>01.07.2022-31.12.2022</v>
      </c>
      <c r="BO150" s="760"/>
      <c r="BP150" s="761"/>
      <c r="BQ150" s="762"/>
      <c r="BR150" s="761"/>
      <c r="BS150" s="299"/>
      <c r="BT150" s="296"/>
      <c r="BU150" s="297" t="str">
        <f>BV149 &amp; "-" &amp; BX149</f>
        <v>01.01.2023-30.06.2023</v>
      </c>
      <c r="BV150" s="760"/>
      <c r="BW150" s="761"/>
      <c r="BX150" s="762"/>
      <c r="BY150" s="761"/>
      <c r="BZ150" s="299"/>
      <c r="CA150" s="296"/>
      <c r="CB150" s="297" t="str">
        <f>CC149 &amp; "-" &amp; CE149</f>
        <v>01.07.2023-31.12.2023</v>
      </c>
      <c r="CC150" s="760"/>
      <c r="CD150" s="761"/>
      <c r="CE150" s="762"/>
      <c r="CF150" s="761"/>
      <c r="CG150" s="282"/>
      <c r="CH150" s="764"/>
      <c r="CL150" s="317"/>
    </row>
    <row r="151" spans="1:98" customFormat="1" ht="15" customHeight="1">
      <c r="A151" s="754"/>
      <c r="B151" s="754"/>
      <c r="C151" s="754"/>
      <c r="D151" s="754"/>
      <c r="E151" s="754"/>
      <c r="F151" s="340"/>
      <c r="G151" s="340"/>
      <c r="H151" s="340"/>
      <c r="I151" s="755"/>
      <c r="J151" s="755"/>
      <c r="K151" s="201"/>
      <c r="L151" s="112"/>
      <c r="M151" s="175" t="s">
        <v>410</v>
      </c>
      <c r="N151" s="197"/>
      <c r="O151" s="157"/>
      <c r="P151" s="157"/>
      <c r="Q151" s="157"/>
      <c r="R151" s="262"/>
      <c r="S151" s="198"/>
      <c r="T151" s="198"/>
      <c r="U151" s="198"/>
      <c r="V151" s="157"/>
      <c r="W151" s="157"/>
      <c r="X151" s="157"/>
      <c r="Y151" s="262"/>
      <c r="Z151" s="198"/>
      <c r="AA151" s="198"/>
      <c r="AB151" s="198"/>
      <c r="AC151" s="157"/>
      <c r="AD151" s="157"/>
      <c r="AE151" s="157"/>
      <c r="AF151" s="262"/>
      <c r="AG151" s="198"/>
      <c r="AH151" s="198"/>
      <c r="AI151" s="198"/>
      <c r="AJ151" s="157"/>
      <c r="AK151" s="157"/>
      <c r="AL151" s="157"/>
      <c r="AM151" s="262"/>
      <c r="AN151" s="198"/>
      <c r="AO151" s="198"/>
      <c r="AP151" s="198"/>
      <c r="AQ151" s="157"/>
      <c r="AR151" s="157"/>
      <c r="AS151" s="157"/>
      <c r="AT151" s="262"/>
      <c r="AU151" s="198"/>
      <c r="AV151" s="198"/>
      <c r="AW151" s="198"/>
      <c r="AX151" s="157"/>
      <c r="AY151" s="157"/>
      <c r="AZ151" s="157"/>
      <c r="BA151" s="262"/>
      <c r="BB151" s="198"/>
      <c r="BC151" s="198"/>
      <c r="BD151" s="198"/>
      <c r="BE151" s="157"/>
      <c r="BF151" s="157"/>
      <c r="BG151" s="157"/>
      <c r="BH151" s="262"/>
      <c r="BI151" s="198"/>
      <c r="BJ151" s="198"/>
      <c r="BK151" s="198"/>
      <c r="BL151" s="157"/>
      <c r="BM151" s="157"/>
      <c r="BN151" s="157"/>
      <c r="BO151" s="262"/>
      <c r="BP151" s="198"/>
      <c r="BQ151" s="198"/>
      <c r="BR151" s="198"/>
      <c r="BS151" s="157"/>
      <c r="BT151" s="157"/>
      <c r="BU151" s="157"/>
      <c r="BV151" s="262"/>
      <c r="BW151" s="198"/>
      <c r="BX151" s="198"/>
      <c r="BY151" s="198"/>
      <c r="BZ151" s="157"/>
      <c r="CA151" s="157"/>
      <c r="CB151" s="157"/>
      <c r="CC151" s="262"/>
      <c r="CD151" s="198"/>
      <c r="CE151" s="198"/>
      <c r="CF151" s="198"/>
      <c r="CG151" s="186"/>
      <c r="CH151" s="765"/>
      <c r="CI151" s="307"/>
      <c r="CJ151" s="307"/>
      <c r="CK151" s="307"/>
      <c r="CL151" s="317"/>
      <c r="CM151" s="307"/>
      <c r="CN151" s="298"/>
      <c r="CO151" s="298"/>
      <c r="CP151" s="298"/>
      <c r="CQ151" s="298"/>
      <c r="CR151" s="298"/>
      <c r="CS151" s="298"/>
      <c r="CT151" s="35"/>
    </row>
    <row r="152" spans="1:98" customFormat="1" ht="15" customHeight="1">
      <c r="A152" s="754"/>
      <c r="B152" s="754"/>
      <c r="C152" s="754"/>
      <c r="D152" s="754"/>
      <c r="E152" s="340"/>
      <c r="F152" s="652"/>
      <c r="G152" s="652"/>
      <c r="H152" s="652"/>
      <c r="I152" s="755"/>
      <c r="J152" s="85"/>
      <c r="K152" s="201"/>
      <c r="L152" s="112"/>
      <c r="M152" s="164" t="s">
        <v>13</v>
      </c>
      <c r="N152" s="197"/>
      <c r="O152" s="157"/>
      <c r="P152" s="157"/>
      <c r="Q152" s="157"/>
      <c r="R152" s="262"/>
      <c r="S152" s="198"/>
      <c r="T152" s="198"/>
      <c r="U152" s="197"/>
      <c r="V152" s="157"/>
      <c r="W152" s="157"/>
      <c r="X152" s="157"/>
      <c r="Y152" s="262"/>
      <c r="Z152" s="198"/>
      <c r="AA152" s="198"/>
      <c r="AB152" s="197"/>
      <c r="AC152" s="157"/>
      <c r="AD152" s="157"/>
      <c r="AE152" s="157"/>
      <c r="AF152" s="262"/>
      <c r="AG152" s="198"/>
      <c r="AH152" s="198"/>
      <c r="AI152" s="197"/>
      <c r="AJ152" s="157"/>
      <c r="AK152" s="157"/>
      <c r="AL152" s="157"/>
      <c r="AM152" s="262"/>
      <c r="AN152" s="198"/>
      <c r="AO152" s="198"/>
      <c r="AP152" s="197"/>
      <c r="AQ152" s="157"/>
      <c r="AR152" s="157"/>
      <c r="AS152" s="157"/>
      <c r="AT152" s="262"/>
      <c r="AU152" s="198"/>
      <c r="AV152" s="198"/>
      <c r="AW152" s="197"/>
      <c r="AX152" s="157"/>
      <c r="AY152" s="157"/>
      <c r="AZ152" s="157"/>
      <c r="BA152" s="262"/>
      <c r="BB152" s="198"/>
      <c r="BC152" s="198"/>
      <c r="BD152" s="197"/>
      <c r="BE152" s="157"/>
      <c r="BF152" s="157"/>
      <c r="BG152" s="157"/>
      <c r="BH152" s="262"/>
      <c r="BI152" s="198"/>
      <c r="BJ152" s="198"/>
      <c r="BK152" s="197"/>
      <c r="BL152" s="157"/>
      <c r="BM152" s="157"/>
      <c r="BN152" s="157"/>
      <c r="BO152" s="262"/>
      <c r="BP152" s="198"/>
      <c r="BQ152" s="198"/>
      <c r="BR152" s="197"/>
      <c r="BS152" s="157"/>
      <c r="BT152" s="157"/>
      <c r="BU152" s="157"/>
      <c r="BV152" s="262"/>
      <c r="BW152" s="198"/>
      <c r="BX152" s="198"/>
      <c r="BY152" s="197"/>
      <c r="BZ152" s="157"/>
      <c r="CA152" s="157"/>
      <c r="CB152" s="157"/>
      <c r="CC152" s="262"/>
      <c r="CD152" s="198"/>
      <c r="CE152" s="198"/>
      <c r="CF152" s="197"/>
      <c r="CG152" s="198"/>
      <c r="CH152" s="186"/>
      <c r="CI152" s="307"/>
      <c r="CJ152" s="307"/>
      <c r="CK152" s="307"/>
      <c r="CL152" s="307"/>
      <c r="CM152" s="307"/>
      <c r="CN152" s="307"/>
      <c r="CO152" s="307"/>
      <c r="CP152" s="307"/>
      <c r="CQ152" s="307"/>
      <c r="CR152" s="307"/>
      <c r="CS152" s="307"/>
    </row>
    <row r="153" spans="1:98" customFormat="1" ht="15" customHeight="1">
      <c r="A153" s="754"/>
      <c r="B153" s="754"/>
      <c r="C153" s="754"/>
      <c r="D153" s="340"/>
      <c r="E153" s="345" t="s">
        <v>256</v>
      </c>
      <c r="F153" s="652"/>
      <c r="G153" s="652"/>
      <c r="H153" s="652"/>
      <c r="I153" s="201"/>
      <c r="J153" s="85"/>
      <c r="K153" s="180"/>
      <c r="L153" s="112"/>
      <c r="M153" s="163" t="s">
        <v>411</v>
      </c>
      <c r="N153" s="197"/>
      <c r="O153" s="157"/>
      <c r="P153" s="157"/>
      <c r="Q153" s="157"/>
      <c r="R153" s="262"/>
      <c r="S153" s="198"/>
      <c r="T153" s="198"/>
      <c r="U153" s="197"/>
      <c r="V153" s="157"/>
      <c r="W153" s="157"/>
      <c r="X153" s="157"/>
      <c r="Y153" s="262"/>
      <c r="Z153" s="198"/>
      <c r="AA153" s="198"/>
      <c r="AB153" s="197"/>
      <c r="AC153" s="157"/>
      <c r="AD153" s="157"/>
      <c r="AE153" s="157"/>
      <c r="AF153" s="262"/>
      <c r="AG153" s="198"/>
      <c r="AH153" s="198"/>
      <c r="AI153" s="197"/>
      <c r="AJ153" s="157"/>
      <c r="AK153" s="157"/>
      <c r="AL153" s="157"/>
      <c r="AM153" s="262"/>
      <c r="AN153" s="198"/>
      <c r="AO153" s="198"/>
      <c r="AP153" s="197"/>
      <c r="AQ153" s="157"/>
      <c r="AR153" s="157"/>
      <c r="AS153" s="157"/>
      <c r="AT153" s="262"/>
      <c r="AU153" s="198"/>
      <c r="AV153" s="198"/>
      <c r="AW153" s="197"/>
      <c r="AX153" s="157"/>
      <c r="AY153" s="157"/>
      <c r="AZ153" s="157"/>
      <c r="BA153" s="262"/>
      <c r="BB153" s="198"/>
      <c r="BC153" s="198"/>
      <c r="BD153" s="197"/>
      <c r="BE153" s="157"/>
      <c r="BF153" s="157"/>
      <c r="BG153" s="157"/>
      <c r="BH153" s="262"/>
      <c r="BI153" s="198"/>
      <c r="BJ153" s="198"/>
      <c r="BK153" s="197"/>
      <c r="BL153" s="157"/>
      <c r="BM153" s="157"/>
      <c r="BN153" s="157"/>
      <c r="BO153" s="262"/>
      <c r="BP153" s="198"/>
      <c r="BQ153" s="198"/>
      <c r="BR153" s="197"/>
      <c r="BS153" s="157"/>
      <c r="BT153" s="157"/>
      <c r="BU153" s="157"/>
      <c r="BV153" s="262"/>
      <c r="BW153" s="198"/>
      <c r="BX153" s="198"/>
      <c r="BY153" s="197"/>
      <c r="BZ153" s="157"/>
      <c r="CA153" s="157"/>
      <c r="CB153" s="157"/>
      <c r="CC153" s="262"/>
      <c r="CD153" s="198"/>
      <c r="CE153" s="198"/>
      <c r="CF153" s="197"/>
      <c r="CG153" s="198"/>
      <c r="CH153" s="186"/>
      <c r="CI153" s="307"/>
      <c r="CJ153" s="307"/>
      <c r="CK153" s="307"/>
      <c r="CL153" s="307"/>
      <c r="CM153" s="307"/>
      <c r="CN153" s="307"/>
      <c r="CO153" s="307"/>
      <c r="CP153" s="307"/>
      <c r="CQ153" s="307"/>
      <c r="CR153" s="307"/>
      <c r="CS153" s="307"/>
    </row>
    <row r="154" spans="1:98" ht="22.5">
      <c r="A154" s="754"/>
      <c r="B154" s="754">
        <v>8</v>
      </c>
      <c r="C154" s="340"/>
      <c r="D154" s="340"/>
      <c r="E154" s="652"/>
      <c r="F154" s="652"/>
      <c r="G154" s="652"/>
      <c r="H154" s="652"/>
      <c r="I154" s="644"/>
      <c r="J154" s="181"/>
      <c r="K154" s="35"/>
      <c r="L154" s="656" t="str">
        <f>mergeValue(A154) &amp;"."&amp; mergeValue(B154)</f>
        <v>1.8</v>
      </c>
      <c r="M154" s="159" t="s">
        <v>18</v>
      </c>
      <c r="N154" s="285"/>
      <c r="O154" s="773" t="str">
        <f>IF('Перечень тарифов'!N36="","","" &amp; 'Перечень тарифов'!N36 &amp; "")</f>
        <v>Курский муниципальный район, Щетинский сельсовет (38620492);</v>
      </c>
      <c r="P154" s="774"/>
      <c r="Q154" s="774"/>
      <c r="R154" s="774"/>
      <c r="S154" s="774"/>
      <c r="T154" s="774"/>
      <c r="U154" s="774"/>
      <c r="V154" s="774"/>
      <c r="W154" s="774"/>
      <c r="X154" s="774"/>
      <c r="Y154" s="774"/>
      <c r="Z154" s="774"/>
      <c r="AA154" s="774"/>
      <c r="AB154" s="774"/>
      <c r="AC154" s="774"/>
      <c r="AD154" s="774"/>
      <c r="AE154" s="774"/>
      <c r="AF154" s="774"/>
      <c r="AG154" s="774"/>
      <c r="AH154" s="774"/>
      <c r="AI154" s="774"/>
      <c r="AJ154" s="774"/>
      <c r="AK154" s="774"/>
      <c r="AL154" s="774"/>
      <c r="AM154" s="774"/>
      <c r="AN154" s="774"/>
      <c r="AO154" s="774"/>
      <c r="AP154" s="774"/>
      <c r="AQ154" s="774"/>
      <c r="AR154" s="774"/>
      <c r="AS154" s="774"/>
      <c r="AT154" s="774"/>
      <c r="AU154" s="774"/>
      <c r="AV154" s="774"/>
      <c r="AW154" s="774"/>
      <c r="AX154" s="774"/>
      <c r="AY154" s="774"/>
      <c r="AZ154" s="774"/>
      <c r="BA154" s="774"/>
      <c r="BB154" s="774"/>
      <c r="BC154" s="774"/>
      <c r="BD154" s="774"/>
      <c r="BE154" s="774"/>
      <c r="BF154" s="774"/>
      <c r="BG154" s="774"/>
      <c r="BH154" s="774"/>
      <c r="BI154" s="774"/>
      <c r="BJ154" s="774"/>
      <c r="BK154" s="774"/>
      <c r="BL154" s="774"/>
      <c r="BM154" s="774"/>
      <c r="BN154" s="774"/>
      <c r="BO154" s="774"/>
      <c r="BP154" s="774"/>
      <c r="BQ154" s="774"/>
      <c r="BR154" s="774"/>
      <c r="BS154" s="774"/>
      <c r="BT154" s="774"/>
      <c r="BU154" s="774"/>
      <c r="BV154" s="774"/>
      <c r="BW154" s="774"/>
      <c r="BX154" s="774"/>
      <c r="BY154" s="774"/>
      <c r="BZ154" s="774"/>
      <c r="CA154" s="774"/>
      <c r="CB154" s="774"/>
      <c r="CC154" s="774"/>
      <c r="CD154" s="774"/>
      <c r="CE154" s="774"/>
      <c r="CF154" s="774"/>
      <c r="CG154" s="775"/>
      <c r="CH154" s="286" t="s">
        <v>508</v>
      </c>
    </row>
    <row r="155" spans="1:98" ht="45">
      <c r="A155" s="754"/>
      <c r="B155" s="754"/>
      <c r="C155" s="754">
        <v>1</v>
      </c>
      <c r="D155" s="340"/>
      <c r="E155" s="652"/>
      <c r="F155" s="652"/>
      <c r="G155" s="652"/>
      <c r="H155" s="652"/>
      <c r="I155" s="344"/>
      <c r="J155" s="181"/>
      <c r="K155" s="101"/>
      <c r="L155" s="656" t="str">
        <f>mergeValue(A155) &amp;"."&amp; mergeValue(B155)&amp;"."&amp; mergeValue(C155)</f>
        <v>1.8.1</v>
      </c>
      <c r="M155" s="160" t="s">
        <v>651</v>
      </c>
      <c r="N155" s="285"/>
      <c r="O155" s="773" t="str">
        <f>IF('Перечень тарифов'!R36="","","" &amp; 'Перечень тарифов'!R36 &amp; "")</f>
        <v>п. Искра</v>
      </c>
      <c r="P155" s="774"/>
      <c r="Q155" s="774"/>
      <c r="R155" s="774"/>
      <c r="S155" s="774"/>
      <c r="T155" s="774"/>
      <c r="U155" s="774"/>
      <c r="V155" s="774"/>
      <c r="W155" s="774"/>
      <c r="X155" s="774"/>
      <c r="Y155" s="774"/>
      <c r="Z155" s="774"/>
      <c r="AA155" s="774"/>
      <c r="AB155" s="774"/>
      <c r="AC155" s="774"/>
      <c r="AD155" s="774"/>
      <c r="AE155" s="774"/>
      <c r="AF155" s="774"/>
      <c r="AG155" s="774"/>
      <c r="AH155" s="774"/>
      <c r="AI155" s="774"/>
      <c r="AJ155" s="774"/>
      <c r="AK155" s="774"/>
      <c r="AL155" s="774"/>
      <c r="AM155" s="774"/>
      <c r="AN155" s="774"/>
      <c r="AO155" s="774"/>
      <c r="AP155" s="774"/>
      <c r="AQ155" s="774"/>
      <c r="AR155" s="774"/>
      <c r="AS155" s="774"/>
      <c r="AT155" s="774"/>
      <c r="AU155" s="774"/>
      <c r="AV155" s="774"/>
      <c r="AW155" s="774"/>
      <c r="AX155" s="774"/>
      <c r="AY155" s="774"/>
      <c r="AZ155" s="774"/>
      <c r="BA155" s="774"/>
      <c r="BB155" s="774"/>
      <c r="BC155" s="774"/>
      <c r="BD155" s="774"/>
      <c r="BE155" s="774"/>
      <c r="BF155" s="774"/>
      <c r="BG155" s="774"/>
      <c r="BH155" s="774"/>
      <c r="BI155" s="774"/>
      <c r="BJ155" s="774"/>
      <c r="BK155" s="774"/>
      <c r="BL155" s="774"/>
      <c r="BM155" s="774"/>
      <c r="BN155" s="774"/>
      <c r="BO155" s="774"/>
      <c r="BP155" s="774"/>
      <c r="BQ155" s="774"/>
      <c r="BR155" s="774"/>
      <c r="BS155" s="774"/>
      <c r="BT155" s="774"/>
      <c r="BU155" s="774"/>
      <c r="BV155" s="774"/>
      <c r="BW155" s="774"/>
      <c r="BX155" s="774"/>
      <c r="BY155" s="774"/>
      <c r="BZ155" s="774"/>
      <c r="CA155" s="774"/>
      <c r="CB155" s="774"/>
      <c r="CC155" s="774"/>
      <c r="CD155" s="774"/>
      <c r="CE155" s="774"/>
      <c r="CF155" s="774"/>
      <c r="CG155" s="775"/>
      <c r="CH155" s="286" t="s">
        <v>652</v>
      </c>
      <c r="CL155" s="317"/>
    </row>
    <row r="156" spans="1:98" ht="33.75">
      <c r="A156" s="754"/>
      <c r="B156" s="754"/>
      <c r="C156" s="754"/>
      <c r="D156" s="754">
        <v>1</v>
      </c>
      <c r="E156" s="652"/>
      <c r="F156" s="652"/>
      <c r="G156" s="652"/>
      <c r="H156" s="652"/>
      <c r="I156" s="755"/>
      <c r="J156" s="181"/>
      <c r="K156" s="101"/>
      <c r="L156" s="656" t="str">
        <f>mergeValue(A156) &amp;"."&amp; mergeValue(B156)&amp;"."&amp; mergeValue(C156)&amp;"."&amp; mergeValue(D156)</f>
        <v>1.8.1.1</v>
      </c>
      <c r="M156" s="161" t="s">
        <v>409</v>
      </c>
      <c r="N156" s="285"/>
      <c r="O156" s="770"/>
      <c r="P156" s="771"/>
      <c r="Q156" s="771"/>
      <c r="R156" s="771"/>
      <c r="S156" s="771"/>
      <c r="T156" s="771"/>
      <c r="U156" s="771"/>
      <c r="V156" s="771"/>
      <c r="W156" s="771"/>
      <c r="X156" s="771"/>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2"/>
      <c r="CH156" s="286" t="s">
        <v>629</v>
      </c>
      <c r="CL156" s="317"/>
    </row>
    <row r="157" spans="1:98" ht="33.75" customHeight="1">
      <c r="A157" s="754"/>
      <c r="B157" s="754"/>
      <c r="C157" s="754"/>
      <c r="D157" s="754"/>
      <c r="E157" s="754">
        <v>1</v>
      </c>
      <c r="F157" s="652"/>
      <c r="G157" s="652"/>
      <c r="H157" s="652"/>
      <c r="I157" s="755"/>
      <c r="J157" s="755"/>
      <c r="K157" s="101"/>
      <c r="L157" s="656" t="str">
        <f>mergeValue(A157) &amp;"."&amp; mergeValue(B157)&amp;"."&amp; mergeValue(C157)&amp;"."&amp; mergeValue(D157)&amp;"."&amp; mergeValue(E157)</f>
        <v>1.8.1.1.1</v>
      </c>
      <c r="M157" s="172" t="s">
        <v>10</v>
      </c>
      <c r="N157" s="286"/>
      <c r="O157" s="756" t="s">
        <v>697</v>
      </c>
      <c r="P157" s="757"/>
      <c r="Q157" s="757"/>
      <c r="R157" s="757"/>
      <c r="S157" s="757"/>
      <c r="T157" s="757"/>
      <c r="U157" s="757"/>
      <c r="V157" s="757"/>
      <c r="W157" s="757"/>
      <c r="X157" s="757"/>
      <c r="Y157" s="757"/>
      <c r="Z157" s="757"/>
      <c r="AA157" s="757"/>
      <c r="AB157" s="757"/>
      <c r="AC157" s="757"/>
      <c r="AD157" s="757"/>
      <c r="AE157" s="757"/>
      <c r="AF157" s="757"/>
      <c r="AG157" s="757"/>
      <c r="AH157" s="757"/>
      <c r="AI157" s="757"/>
      <c r="AJ157" s="757"/>
      <c r="AK157" s="757"/>
      <c r="AL157" s="757"/>
      <c r="AM157" s="757"/>
      <c r="AN157" s="757"/>
      <c r="AO157" s="757"/>
      <c r="AP157" s="757"/>
      <c r="AQ157" s="757"/>
      <c r="AR157" s="757"/>
      <c r="AS157" s="757"/>
      <c r="AT157" s="757"/>
      <c r="AU157" s="757"/>
      <c r="AV157" s="757"/>
      <c r="AW157" s="757"/>
      <c r="AX157" s="757"/>
      <c r="AY157" s="757"/>
      <c r="AZ157" s="757"/>
      <c r="BA157" s="757"/>
      <c r="BB157" s="757"/>
      <c r="BC157" s="757"/>
      <c r="BD157" s="757"/>
      <c r="BE157" s="757"/>
      <c r="BF157" s="757"/>
      <c r="BG157" s="757"/>
      <c r="BH157" s="757"/>
      <c r="BI157" s="757"/>
      <c r="BJ157" s="757"/>
      <c r="BK157" s="757"/>
      <c r="BL157" s="757"/>
      <c r="BM157" s="757"/>
      <c r="BN157" s="757"/>
      <c r="BO157" s="757"/>
      <c r="BP157" s="757"/>
      <c r="BQ157" s="757"/>
      <c r="BR157" s="757"/>
      <c r="BS157" s="757"/>
      <c r="BT157" s="757"/>
      <c r="BU157" s="757"/>
      <c r="BV157" s="757"/>
      <c r="BW157" s="757"/>
      <c r="BX157" s="757"/>
      <c r="BY157" s="757"/>
      <c r="BZ157" s="757"/>
      <c r="CA157" s="757"/>
      <c r="CB157" s="757"/>
      <c r="CC157" s="757"/>
      <c r="CD157" s="757"/>
      <c r="CE157" s="757"/>
      <c r="CF157" s="757"/>
      <c r="CG157" s="758"/>
      <c r="CH157" s="286" t="s">
        <v>509</v>
      </c>
      <c r="CJ157" s="317" t="str">
        <f>strCheckUnique(CK157:CK160)</f>
        <v/>
      </c>
      <c r="CL157" s="317"/>
    </row>
    <row r="158" spans="1:98" ht="66" customHeight="1">
      <c r="A158" s="754"/>
      <c r="B158" s="754"/>
      <c r="C158" s="754"/>
      <c r="D158" s="754"/>
      <c r="E158" s="754"/>
      <c r="F158" s="340">
        <v>1</v>
      </c>
      <c r="G158" s="340"/>
      <c r="H158" s="340"/>
      <c r="I158" s="755"/>
      <c r="J158" s="755"/>
      <c r="K158" s="344"/>
      <c r="L158" s="656" t="str">
        <f>mergeValue(A158) &amp;"."&amp; mergeValue(B158)&amp;"."&amp; mergeValue(C158)&amp;"."&amp; mergeValue(D158)&amp;"."&amp; mergeValue(E158)&amp;"."&amp; mergeValue(F158)</f>
        <v>1.8.1.1.1.1</v>
      </c>
      <c r="M158" s="333"/>
      <c r="N158" s="759"/>
      <c r="O158" s="674">
        <v>22.95</v>
      </c>
      <c r="P158" s="192"/>
      <c r="Q158" s="192"/>
      <c r="R158" s="760" t="s">
        <v>1380</v>
      </c>
      <c r="S158" s="761" t="s">
        <v>87</v>
      </c>
      <c r="T158" s="760" t="s">
        <v>1721</v>
      </c>
      <c r="U158" s="761" t="s">
        <v>87</v>
      </c>
      <c r="V158" s="674">
        <v>23.87</v>
      </c>
      <c r="W158" s="192"/>
      <c r="X158" s="192"/>
      <c r="Y158" s="760" t="s">
        <v>1722</v>
      </c>
      <c r="Z158" s="761" t="s">
        <v>87</v>
      </c>
      <c r="AA158" s="760" t="s">
        <v>1723</v>
      </c>
      <c r="AB158" s="761" t="s">
        <v>87</v>
      </c>
      <c r="AC158" s="674">
        <v>23.87</v>
      </c>
      <c r="AD158" s="192"/>
      <c r="AE158" s="192"/>
      <c r="AF158" s="760" t="s">
        <v>1724</v>
      </c>
      <c r="AG158" s="761" t="s">
        <v>87</v>
      </c>
      <c r="AH158" s="760" t="s">
        <v>1725</v>
      </c>
      <c r="AI158" s="761" t="s">
        <v>87</v>
      </c>
      <c r="AJ158" s="674">
        <v>25.21</v>
      </c>
      <c r="AK158" s="192"/>
      <c r="AL158" s="192"/>
      <c r="AM158" s="760" t="s">
        <v>1734</v>
      </c>
      <c r="AN158" s="761" t="s">
        <v>87</v>
      </c>
      <c r="AO158" s="760" t="s">
        <v>1735</v>
      </c>
      <c r="AP158" s="761" t="s">
        <v>87</v>
      </c>
      <c r="AQ158" s="674">
        <v>25.21</v>
      </c>
      <c r="AR158" s="192"/>
      <c r="AS158" s="192"/>
      <c r="AT158" s="760" t="s">
        <v>1726</v>
      </c>
      <c r="AU158" s="761" t="s">
        <v>87</v>
      </c>
      <c r="AV158" s="760" t="s">
        <v>1727</v>
      </c>
      <c r="AW158" s="761" t="s">
        <v>87</v>
      </c>
      <c r="AX158" s="674">
        <v>26.71</v>
      </c>
      <c r="AY158" s="192"/>
      <c r="AZ158" s="192"/>
      <c r="BA158" s="760" t="s">
        <v>1736</v>
      </c>
      <c r="BB158" s="761" t="s">
        <v>87</v>
      </c>
      <c r="BC158" s="760" t="s">
        <v>1737</v>
      </c>
      <c r="BD158" s="761" t="s">
        <v>87</v>
      </c>
      <c r="BE158" s="674">
        <v>26.71</v>
      </c>
      <c r="BF158" s="192"/>
      <c r="BG158" s="192"/>
      <c r="BH158" s="760" t="s">
        <v>1700</v>
      </c>
      <c r="BI158" s="761" t="s">
        <v>87</v>
      </c>
      <c r="BJ158" s="760" t="s">
        <v>1728</v>
      </c>
      <c r="BK158" s="761" t="s">
        <v>87</v>
      </c>
      <c r="BL158" s="674">
        <v>28.31</v>
      </c>
      <c r="BM158" s="192"/>
      <c r="BN158" s="192"/>
      <c r="BO158" s="760" t="s">
        <v>1729</v>
      </c>
      <c r="BP158" s="761" t="s">
        <v>87</v>
      </c>
      <c r="BQ158" s="760" t="s">
        <v>1730</v>
      </c>
      <c r="BR158" s="761" t="s">
        <v>87</v>
      </c>
      <c r="BS158" s="674">
        <v>26.85</v>
      </c>
      <c r="BT158" s="192"/>
      <c r="BU158" s="192"/>
      <c r="BV158" s="760" t="s">
        <v>1731</v>
      </c>
      <c r="BW158" s="761" t="s">
        <v>87</v>
      </c>
      <c r="BX158" s="760" t="s">
        <v>1732</v>
      </c>
      <c r="BY158" s="761" t="s">
        <v>87</v>
      </c>
      <c r="BZ158" s="674">
        <v>27.92</v>
      </c>
      <c r="CA158" s="192"/>
      <c r="CB158" s="192"/>
      <c r="CC158" s="760" t="s">
        <v>1733</v>
      </c>
      <c r="CD158" s="761" t="s">
        <v>87</v>
      </c>
      <c r="CE158" s="760" t="s">
        <v>1381</v>
      </c>
      <c r="CF158" s="761" t="s">
        <v>88</v>
      </c>
      <c r="CG158" s="282"/>
      <c r="CH158" s="763" t="s">
        <v>510</v>
      </c>
      <c r="CI158" s="298" t="str">
        <f>strCheckDate(O159:CG159)</f>
        <v/>
      </c>
      <c r="CK158" s="317" t="str">
        <f>IF(M158="","",M158 )</f>
        <v/>
      </c>
      <c r="CL158" s="317"/>
      <c r="CM158" s="317"/>
      <c r="CN158" s="317"/>
    </row>
    <row r="159" spans="1:98" ht="14.25" hidden="1" customHeight="1">
      <c r="A159" s="754"/>
      <c r="B159" s="754"/>
      <c r="C159" s="754"/>
      <c r="D159" s="754"/>
      <c r="E159" s="754"/>
      <c r="F159" s="340"/>
      <c r="G159" s="340"/>
      <c r="H159" s="340"/>
      <c r="I159" s="755"/>
      <c r="J159" s="755"/>
      <c r="K159" s="344"/>
      <c r="L159" s="171"/>
      <c r="M159" s="205"/>
      <c r="N159" s="759"/>
      <c r="O159" s="299"/>
      <c r="P159" s="296"/>
      <c r="Q159" s="297" t="str">
        <f>R158 &amp; "-" &amp; T158</f>
        <v>01.01.2019-30.06.2019</v>
      </c>
      <c r="R159" s="760"/>
      <c r="S159" s="761"/>
      <c r="T159" s="762"/>
      <c r="U159" s="761"/>
      <c r="V159" s="299"/>
      <c r="W159" s="296"/>
      <c r="X159" s="297" t="str">
        <f>Y158 &amp; "-" &amp; AA158</f>
        <v>01.07.2019-31.12.2019</v>
      </c>
      <c r="Y159" s="760"/>
      <c r="Z159" s="761"/>
      <c r="AA159" s="762"/>
      <c r="AB159" s="761"/>
      <c r="AC159" s="299"/>
      <c r="AD159" s="296"/>
      <c r="AE159" s="297" t="str">
        <f>AF158 &amp; "-" &amp; AH158</f>
        <v>01.01.2020-30.06.2020</v>
      </c>
      <c r="AF159" s="760"/>
      <c r="AG159" s="761"/>
      <c r="AH159" s="762"/>
      <c r="AI159" s="761"/>
      <c r="AJ159" s="299"/>
      <c r="AK159" s="296"/>
      <c r="AL159" s="297" t="str">
        <f>AM158 &amp; "-" &amp; AO158</f>
        <v>01.07.2020-31.12.2020</v>
      </c>
      <c r="AM159" s="760"/>
      <c r="AN159" s="761"/>
      <c r="AO159" s="762"/>
      <c r="AP159" s="761"/>
      <c r="AQ159" s="299"/>
      <c r="AR159" s="296"/>
      <c r="AS159" s="297" t="str">
        <f>AT158 &amp; "-" &amp; AV158</f>
        <v>01.01.2021-30.06.2021</v>
      </c>
      <c r="AT159" s="760"/>
      <c r="AU159" s="761"/>
      <c r="AV159" s="762"/>
      <c r="AW159" s="761"/>
      <c r="AX159" s="299"/>
      <c r="AY159" s="296"/>
      <c r="AZ159" s="297" t="str">
        <f>BA158 &amp; "-" &amp; BC158</f>
        <v>01.07.2021-31.12.2021</v>
      </c>
      <c r="BA159" s="760"/>
      <c r="BB159" s="761"/>
      <c r="BC159" s="762"/>
      <c r="BD159" s="761"/>
      <c r="BE159" s="299"/>
      <c r="BF159" s="296"/>
      <c r="BG159" s="297" t="str">
        <f>BH158 &amp; "-" &amp; BJ158</f>
        <v>01.01.2022-30.06.2022</v>
      </c>
      <c r="BH159" s="760"/>
      <c r="BI159" s="761"/>
      <c r="BJ159" s="762"/>
      <c r="BK159" s="761"/>
      <c r="BL159" s="299"/>
      <c r="BM159" s="296"/>
      <c r="BN159" s="297" t="str">
        <f>BO158 &amp; "-" &amp; BQ158</f>
        <v>01.07.2022-31.12.2022</v>
      </c>
      <c r="BO159" s="760"/>
      <c r="BP159" s="761"/>
      <c r="BQ159" s="762"/>
      <c r="BR159" s="761"/>
      <c r="BS159" s="299"/>
      <c r="BT159" s="296"/>
      <c r="BU159" s="297" t="str">
        <f>BV158 &amp; "-" &amp; BX158</f>
        <v>01.01.2023-30.06.2023</v>
      </c>
      <c r="BV159" s="760"/>
      <c r="BW159" s="761"/>
      <c r="BX159" s="762"/>
      <c r="BY159" s="761"/>
      <c r="BZ159" s="299"/>
      <c r="CA159" s="296"/>
      <c r="CB159" s="297" t="str">
        <f>CC158 &amp; "-" &amp; CE158</f>
        <v>01.07.2023-31.12.2023</v>
      </c>
      <c r="CC159" s="760"/>
      <c r="CD159" s="761"/>
      <c r="CE159" s="762"/>
      <c r="CF159" s="761"/>
      <c r="CG159" s="282"/>
      <c r="CH159" s="764"/>
      <c r="CL159" s="317"/>
    </row>
    <row r="160" spans="1:98" customFormat="1" ht="15" customHeight="1">
      <c r="A160" s="754"/>
      <c r="B160" s="754"/>
      <c r="C160" s="754"/>
      <c r="D160" s="754"/>
      <c r="E160" s="754"/>
      <c r="F160" s="340"/>
      <c r="G160" s="340"/>
      <c r="H160" s="340"/>
      <c r="I160" s="755"/>
      <c r="J160" s="755"/>
      <c r="K160" s="201"/>
      <c r="L160" s="112"/>
      <c r="M160" s="175" t="s">
        <v>410</v>
      </c>
      <c r="N160" s="197"/>
      <c r="O160" s="157"/>
      <c r="P160" s="157"/>
      <c r="Q160" s="157"/>
      <c r="R160" s="262"/>
      <c r="S160" s="198"/>
      <c r="T160" s="198"/>
      <c r="U160" s="198"/>
      <c r="V160" s="157"/>
      <c r="W160" s="157"/>
      <c r="X160" s="157"/>
      <c r="Y160" s="262"/>
      <c r="Z160" s="198"/>
      <c r="AA160" s="198"/>
      <c r="AB160" s="198"/>
      <c r="AC160" s="157"/>
      <c r="AD160" s="157"/>
      <c r="AE160" s="157"/>
      <c r="AF160" s="262"/>
      <c r="AG160" s="198"/>
      <c r="AH160" s="198"/>
      <c r="AI160" s="198"/>
      <c r="AJ160" s="157"/>
      <c r="AK160" s="157"/>
      <c r="AL160" s="157"/>
      <c r="AM160" s="262"/>
      <c r="AN160" s="198"/>
      <c r="AO160" s="198"/>
      <c r="AP160" s="198"/>
      <c r="AQ160" s="157"/>
      <c r="AR160" s="157"/>
      <c r="AS160" s="157"/>
      <c r="AT160" s="262"/>
      <c r="AU160" s="198"/>
      <c r="AV160" s="198"/>
      <c r="AW160" s="198"/>
      <c r="AX160" s="157"/>
      <c r="AY160" s="157"/>
      <c r="AZ160" s="157"/>
      <c r="BA160" s="262"/>
      <c r="BB160" s="198"/>
      <c r="BC160" s="198"/>
      <c r="BD160" s="198"/>
      <c r="BE160" s="157"/>
      <c r="BF160" s="157"/>
      <c r="BG160" s="157"/>
      <c r="BH160" s="262"/>
      <c r="BI160" s="198"/>
      <c r="BJ160" s="198"/>
      <c r="BK160" s="198"/>
      <c r="BL160" s="157"/>
      <c r="BM160" s="157"/>
      <c r="BN160" s="157"/>
      <c r="BO160" s="262"/>
      <c r="BP160" s="198"/>
      <c r="BQ160" s="198"/>
      <c r="BR160" s="198"/>
      <c r="BS160" s="157"/>
      <c r="BT160" s="157"/>
      <c r="BU160" s="157"/>
      <c r="BV160" s="262"/>
      <c r="BW160" s="198"/>
      <c r="BX160" s="198"/>
      <c r="BY160" s="198"/>
      <c r="BZ160" s="157"/>
      <c r="CA160" s="157"/>
      <c r="CB160" s="157"/>
      <c r="CC160" s="262"/>
      <c r="CD160" s="198"/>
      <c r="CE160" s="198"/>
      <c r="CF160" s="198"/>
      <c r="CG160" s="186"/>
      <c r="CH160" s="765"/>
      <c r="CI160" s="307"/>
      <c r="CJ160" s="307"/>
      <c r="CK160" s="307"/>
      <c r="CL160" s="317"/>
      <c r="CM160" s="307"/>
      <c r="CN160" s="298"/>
      <c r="CO160" s="298"/>
      <c r="CP160" s="298"/>
      <c r="CQ160" s="298"/>
      <c r="CR160" s="298"/>
      <c r="CS160" s="298"/>
      <c r="CT160" s="35"/>
    </row>
    <row r="161" spans="1:98" ht="33.75" customHeight="1">
      <c r="A161" s="754"/>
      <c r="B161" s="754"/>
      <c r="C161" s="754"/>
      <c r="D161" s="754"/>
      <c r="E161" s="754">
        <v>2</v>
      </c>
      <c r="F161" s="668"/>
      <c r="G161" s="668"/>
      <c r="H161" s="668"/>
      <c r="I161" s="755"/>
      <c r="J161" s="755" t="s">
        <v>1708</v>
      </c>
      <c r="K161" s="101"/>
      <c r="L161" s="670" t="str">
        <f>mergeValue(A161) &amp;"."&amp; mergeValue(B161)&amp;"."&amp; mergeValue(C161)&amp;"."&amp; mergeValue(D161)&amp;"."&amp; mergeValue(E161)</f>
        <v>1.8.1.1.2</v>
      </c>
      <c r="M161" s="172" t="s">
        <v>10</v>
      </c>
      <c r="N161" s="286"/>
      <c r="O161" s="756" t="s">
        <v>306</v>
      </c>
      <c r="P161" s="757"/>
      <c r="Q161" s="757"/>
      <c r="R161" s="757"/>
      <c r="S161" s="757"/>
      <c r="T161" s="757"/>
      <c r="U161" s="757"/>
      <c r="V161" s="757"/>
      <c r="W161" s="757"/>
      <c r="X161" s="757"/>
      <c r="Y161" s="757"/>
      <c r="Z161" s="757"/>
      <c r="AA161" s="757"/>
      <c r="AB161" s="757"/>
      <c r="AC161" s="757"/>
      <c r="AD161" s="757"/>
      <c r="AE161" s="757"/>
      <c r="AF161" s="757"/>
      <c r="AG161" s="757"/>
      <c r="AH161" s="757"/>
      <c r="AI161" s="757"/>
      <c r="AJ161" s="757"/>
      <c r="AK161" s="757"/>
      <c r="AL161" s="757"/>
      <c r="AM161" s="757"/>
      <c r="AN161" s="757"/>
      <c r="AO161" s="757"/>
      <c r="AP161" s="757"/>
      <c r="AQ161" s="757"/>
      <c r="AR161" s="757"/>
      <c r="AS161" s="757"/>
      <c r="AT161" s="757"/>
      <c r="AU161" s="757"/>
      <c r="AV161" s="757"/>
      <c r="AW161" s="757"/>
      <c r="AX161" s="757"/>
      <c r="AY161" s="757"/>
      <c r="AZ161" s="757"/>
      <c r="BA161" s="757"/>
      <c r="BB161" s="757"/>
      <c r="BC161" s="757"/>
      <c r="BD161" s="757"/>
      <c r="BE161" s="757"/>
      <c r="BF161" s="757"/>
      <c r="BG161" s="757"/>
      <c r="BH161" s="757"/>
      <c r="BI161" s="757"/>
      <c r="BJ161" s="757"/>
      <c r="BK161" s="757"/>
      <c r="BL161" s="757"/>
      <c r="BM161" s="757"/>
      <c r="BN161" s="757"/>
      <c r="BO161" s="757"/>
      <c r="BP161" s="757"/>
      <c r="BQ161" s="757"/>
      <c r="BR161" s="757"/>
      <c r="BS161" s="757"/>
      <c r="BT161" s="757"/>
      <c r="BU161" s="757"/>
      <c r="BV161" s="757"/>
      <c r="BW161" s="757"/>
      <c r="BX161" s="757"/>
      <c r="BY161" s="757"/>
      <c r="BZ161" s="757"/>
      <c r="CA161" s="757"/>
      <c r="CB161" s="757"/>
      <c r="CC161" s="757"/>
      <c r="CD161" s="757"/>
      <c r="CE161" s="757"/>
      <c r="CF161" s="757"/>
      <c r="CG161" s="758"/>
      <c r="CH161" s="286" t="s">
        <v>509</v>
      </c>
      <c r="CJ161" s="317" t="str">
        <f>strCheckUnique(CK161:CK164)</f>
        <v/>
      </c>
      <c r="CL161" s="317"/>
    </row>
    <row r="162" spans="1:98" ht="66" customHeight="1">
      <c r="A162" s="754"/>
      <c r="B162" s="754"/>
      <c r="C162" s="754"/>
      <c r="D162" s="754"/>
      <c r="E162" s="754"/>
      <c r="F162" s="340">
        <v>1</v>
      </c>
      <c r="G162" s="340"/>
      <c r="H162" s="340"/>
      <c r="I162" s="755"/>
      <c r="J162" s="755"/>
      <c r="K162" s="344"/>
      <c r="L162" s="670" t="str">
        <f>mergeValue(A162) &amp;"."&amp; mergeValue(B162)&amp;"."&amp; mergeValue(C162)&amp;"."&amp; mergeValue(D162)&amp;"."&amp; mergeValue(E162)&amp;"."&amp; mergeValue(F162)</f>
        <v>1.8.1.1.2.1</v>
      </c>
      <c r="M162" s="333"/>
      <c r="N162" s="759"/>
      <c r="O162" s="674">
        <v>22.95</v>
      </c>
      <c r="P162" s="192"/>
      <c r="Q162" s="192"/>
      <c r="R162" s="760" t="s">
        <v>1380</v>
      </c>
      <c r="S162" s="761" t="s">
        <v>87</v>
      </c>
      <c r="T162" s="760" t="s">
        <v>1721</v>
      </c>
      <c r="U162" s="761" t="s">
        <v>87</v>
      </c>
      <c r="V162" s="674">
        <v>41.5</v>
      </c>
      <c r="W162" s="192"/>
      <c r="X162" s="192"/>
      <c r="Y162" s="760" t="s">
        <v>1722</v>
      </c>
      <c r="Z162" s="761" t="s">
        <v>87</v>
      </c>
      <c r="AA162" s="760" t="s">
        <v>1723</v>
      </c>
      <c r="AB162" s="761" t="s">
        <v>87</v>
      </c>
      <c r="AC162" s="674">
        <v>41.5</v>
      </c>
      <c r="AD162" s="192"/>
      <c r="AE162" s="192"/>
      <c r="AF162" s="760" t="s">
        <v>1724</v>
      </c>
      <c r="AG162" s="761" t="s">
        <v>87</v>
      </c>
      <c r="AH162" s="760" t="s">
        <v>1725</v>
      </c>
      <c r="AI162" s="761" t="s">
        <v>87</v>
      </c>
      <c r="AJ162" s="674">
        <v>48.31</v>
      </c>
      <c r="AK162" s="192"/>
      <c r="AL162" s="192"/>
      <c r="AM162" s="760" t="s">
        <v>1734</v>
      </c>
      <c r="AN162" s="761" t="s">
        <v>87</v>
      </c>
      <c r="AO162" s="760" t="s">
        <v>1735</v>
      </c>
      <c r="AP162" s="761" t="s">
        <v>87</v>
      </c>
      <c r="AQ162" s="674">
        <v>48.31</v>
      </c>
      <c r="AR162" s="192"/>
      <c r="AS162" s="192"/>
      <c r="AT162" s="760" t="s">
        <v>1726</v>
      </c>
      <c r="AU162" s="761" t="s">
        <v>87</v>
      </c>
      <c r="AV162" s="760" t="s">
        <v>1727</v>
      </c>
      <c r="AW162" s="761" t="s">
        <v>87</v>
      </c>
      <c r="AX162" s="674">
        <v>52.25</v>
      </c>
      <c r="AY162" s="192"/>
      <c r="AZ162" s="192"/>
      <c r="BA162" s="760" t="s">
        <v>1736</v>
      </c>
      <c r="BB162" s="761" t="s">
        <v>87</v>
      </c>
      <c r="BC162" s="760" t="s">
        <v>1737</v>
      </c>
      <c r="BD162" s="761" t="s">
        <v>87</v>
      </c>
      <c r="BE162" s="674">
        <v>52.25</v>
      </c>
      <c r="BF162" s="192"/>
      <c r="BG162" s="192"/>
      <c r="BH162" s="760" t="s">
        <v>1700</v>
      </c>
      <c r="BI162" s="761" t="s">
        <v>87</v>
      </c>
      <c r="BJ162" s="760" t="s">
        <v>1728</v>
      </c>
      <c r="BK162" s="761" t="s">
        <v>87</v>
      </c>
      <c r="BL162" s="674">
        <v>54.86</v>
      </c>
      <c r="BM162" s="192"/>
      <c r="BN162" s="192"/>
      <c r="BO162" s="760" t="s">
        <v>1729</v>
      </c>
      <c r="BP162" s="761" t="s">
        <v>87</v>
      </c>
      <c r="BQ162" s="760" t="s">
        <v>1730</v>
      </c>
      <c r="BR162" s="761" t="s">
        <v>87</v>
      </c>
      <c r="BS162" s="674">
        <v>46.92</v>
      </c>
      <c r="BT162" s="192"/>
      <c r="BU162" s="192"/>
      <c r="BV162" s="760" t="s">
        <v>1731</v>
      </c>
      <c r="BW162" s="761" t="s">
        <v>87</v>
      </c>
      <c r="BX162" s="760" t="s">
        <v>1732</v>
      </c>
      <c r="BY162" s="761" t="s">
        <v>87</v>
      </c>
      <c r="BZ162" s="674">
        <v>49.3</v>
      </c>
      <c r="CA162" s="192"/>
      <c r="CB162" s="192"/>
      <c r="CC162" s="760" t="s">
        <v>1733</v>
      </c>
      <c r="CD162" s="761" t="s">
        <v>87</v>
      </c>
      <c r="CE162" s="760" t="s">
        <v>1381</v>
      </c>
      <c r="CF162" s="761" t="s">
        <v>88</v>
      </c>
      <c r="CG162" s="282"/>
      <c r="CH162" s="763" t="s">
        <v>510</v>
      </c>
      <c r="CI162" s="298" t="str">
        <f>strCheckDate(O163:CG163)</f>
        <v/>
      </c>
      <c r="CK162" s="317" t="str">
        <f>IF(M162="","",M162 )</f>
        <v/>
      </c>
      <c r="CL162" s="317"/>
      <c r="CM162" s="317"/>
      <c r="CN162" s="317"/>
    </row>
    <row r="163" spans="1:98" ht="14.25" hidden="1" customHeight="1">
      <c r="A163" s="754"/>
      <c r="B163" s="754"/>
      <c r="C163" s="754"/>
      <c r="D163" s="754"/>
      <c r="E163" s="754"/>
      <c r="F163" s="340"/>
      <c r="G163" s="340"/>
      <c r="H163" s="340"/>
      <c r="I163" s="755"/>
      <c r="J163" s="755"/>
      <c r="K163" s="344"/>
      <c r="L163" s="171"/>
      <c r="M163" s="205"/>
      <c r="N163" s="759"/>
      <c r="O163" s="299"/>
      <c r="P163" s="296"/>
      <c r="Q163" s="297" t="str">
        <f>R162 &amp; "-" &amp; T162</f>
        <v>01.01.2019-30.06.2019</v>
      </c>
      <c r="R163" s="760"/>
      <c r="S163" s="761"/>
      <c r="T163" s="762"/>
      <c r="U163" s="761"/>
      <c r="V163" s="299"/>
      <c r="W163" s="296"/>
      <c r="X163" s="297" t="str">
        <f>Y162 &amp; "-" &amp; AA162</f>
        <v>01.07.2019-31.12.2019</v>
      </c>
      <c r="Y163" s="760"/>
      <c r="Z163" s="761"/>
      <c r="AA163" s="762"/>
      <c r="AB163" s="761"/>
      <c r="AC163" s="299"/>
      <c r="AD163" s="296"/>
      <c r="AE163" s="297" t="str">
        <f>AF162 &amp; "-" &amp; AH162</f>
        <v>01.01.2020-30.06.2020</v>
      </c>
      <c r="AF163" s="760"/>
      <c r="AG163" s="761"/>
      <c r="AH163" s="762"/>
      <c r="AI163" s="761"/>
      <c r="AJ163" s="299"/>
      <c r="AK163" s="296"/>
      <c r="AL163" s="297" t="str">
        <f>AM162 &amp; "-" &amp; AO162</f>
        <v>01.07.2020-31.12.2020</v>
      </c>
      <c r="AM163" s="760"/>
      <c r="AN163" s="761"/>
      <c r="AO163" s="762"/>
      <c r="AP163" s="761"/>
      <c r="AQ163" s="299"/>
      <c r="AR163" s="296"/>
      <c r="AS163" s="297" t="str">
        <f>AT162 &amp; "-" &amp; AV162</f>
        <v>01.01.2021-30.06.2021</v>
      </c>
      <c r="AT163" s="760"/>
      <c r="AU163" s="761"/>
      <c r="AV163" s="762"/>
      <c r="AW163" s="761"/>
      <c r="AX163" s="299"/>
      <c r="AY163" s="296"/>
      <c r="AZ163" s="297" t="str">
        <f>BA162 &amp; "-" &amp; BC162</f>
        <v>01.07.2021-31.12.2021</v>
      </c>
      <c r="BA163" s="760"/>
      <c r="BB163" s="761"/>
      <c r="BC163" s="762"/>
      <c r="BD163" s="761"/>
      <c r="BE163" s="299"/>
      <c r="BF163" s="296"/>
      <c r="BG163" s="297" t="str">
        <f>BH162 &amp; "-" &amp; BJ162</f>
        <v>01.01.2022-30.06.2022</v>
      </c>
      <c r="BH163" s="760"/>
      <c r="BI163" s="761"/>
      <c r="BJ163" s="762"/>
      <c r="BK163" s="761"/>
      <c r="BL163" s="299"/>
      <c r="BM163" s="296"/>
      <c r="BN163" s="297" t="str">
        <f>BO162 &amp; "-" &amp; BQ162</f>
        <v>01.07.2022-31.12.2022</v>
      </c>
      <c r="BO163" s="760"/>
      <c r="BP163" s="761"/>
      <c r="BQ163" s="762"/>
      <c r="BR163" s="761"/>
      <c r="BS163" s="299"/>
      <c r="BT163" s="296"/>
      <c r="BU163" s="297" t="str">
        <f>BV162 &amp; "-" &amp; BX162</f>
        <v>01.01.2023-30.06.2023</v>
      </c>
      <c r="BV163" s="760"/>
      <c r="BW163" s="761"/>
      <c r="BX163" s="762"/>
      <c r="BY163" s="761"/>
      <c r="BZ163" s="299"/>
      <c r="CA163" s="296"/>
      <c r="CB163" s="297" t="str">
        <f>CC162 &amp; "-" &amp; CE162</f>
        <v>01.07.2023-31.12.2023</v>
      </c>
      <c r="CC163" s="760"/>
      <c r="CD163" s="761"/>
      <c r="CE163" s="762"/>
      <c r="CF163" s="761"/>
      <c r="CG163" s="282"/>
      <c r="CH163" s="764"/>
      <c r="CL163" s="317"/>
    </row>
    <row r="164" spans="1:98" customFormat="1" ht="15" customHeight="1">
      <c r="A164" s="754"/>
      <c r="B164" s="754"/>
      <c r="C164" s="754"/>
      <c r="D164" s="754"/>
      <c r="E164" s="754"/>
      <c r="F164" s="340"/>
      <c r="G164" s="340"/>
      <c r="H164" s="340"/>
      <c r="I164" s="755"/>
      <c r="J164" s="755"/>
      <c r="K164" s="201"/>
      <c r="L164" s="112"/>
      <c r="M164" s="175" t="s">
        <v>410</v>
      </c>
      <c r="N164" s="197"/>
      <c r="O164" s="157"/>
      <c r="P164" s="157"/>
      <c r="Q164" s="157"/>
      <c r="R164" s="262"/>
      <c r="S164" s="198"/>
      <c r="T164" s="198"/>
      <c r="U164" s="198"/>
      <c r="V164" s="157"/>
      <c r="W164" s="157"/>
      <c r="X164" s="157"/>
      <c r="Y164" s="262"/>
      <c r="Z164" s="198"/>
      <c r="AA164" s="198"/>
      <c r="AB164" s="198"/>
      <c r="AC164" s="157"/>
      <c r="AD164" s="157"/>
      <c r="AE164" s="157"/>
      <c r="AF164" s="262"/>
      <c r="AG164" s="198"/>
      <c r="AH164" s="198"/>
      <c r="AI164" s="198"/>
      <c r="AJ164" s="157"/>
      <c r="AK164" s="157"/>
      <c r="AL164" s="157"/>
      <c r="AM164" s="262"/>
      <c r="AN164" s="198"/>
      <c r="AO164" s="198"/>
      <c r="AP164" s="198"/>
      <c r="AQ164" s="157"/>
      <c r="AR164" s="157"/>
      <c r="AS164" s="157"/>
      <c r="AT164" s="262"/>
      <c r="AU164" s="198"/>
      <c r="AV164" s="198"/>
      <c r="AW164" s="198"/>
      <c r="AX164" s="157"/>
      <c r="AY164" s="157"/>
      <c r="AZ164" s="157"/>
      <c r="BA164" s="262"/>
      <c r="BB164" s="198"/>
      <c r="BC164" s="198"/>
      <c r="BD164" s="198"/>
      <c r="BE164" s="157"/>
      <c r="BF164" s="157"/>
      <c r="BG164" s="157"/>
      <c r="BH164" s="262"/>
      <c r="BI164" s="198"/>
      <c r="BJ164" s="198"/>
      <c r="BK164" s="198"/>
      <c r="BL164" s="157"/>
      <c r="BM164" s="157"/>
      <c r="BN164" s="157"/>
      <c r="BO164" s="262"/>
      <c r="BP164" s="198"/>
      <c r="BQ164" s="198"/>
      <c r="BR164" s="198"/>
      <c r="BS164" s="157"/>
      <c r="BT164" s="157"/>
      <c r="BU164" s="157"/>
      <c r="BV164" s="262"/>
      <c r="BW164" s="198"/>
      <c r="BX164" s="198"/>
      <c r="BY164" s="198"/>
      <c r="BZ164" s="157"/>
      <c r="CA164" s="157"/>
      <c r="CB164" s="157"/>
      <c r="CC164" s="262"/>
      <c r="CD164" s="198"/>
      <c r="CE164" s="198"/>
      <c r="CF164" s="198"/>
      <c r="CG164" s="186"/>
      <c r="CH164" s="765"/>
      <c r="CI164" s="307"/>
      <c r="CJ164" s="307"/>
      <c r="CK164" s="307"/>
      <c r="CL164" s="317"/>
      <c r="CM164" s="307"/>
      <c r="CN164" s="298"/>
      <c r="CO164" s="298"/>
      <c r="CP164" s="298"/>
      <c r="CQ164" s="298"/>
      <c r="CR164" s="298"/>
      <c r="CS164" s="298"/>
      <c r="CT164" s="35"/>
    </row>
    <row r="165" spans="1:98" ht="33.75" customHeight="1">
      <c r="A165" s="754"/>
      <c r="B165" s="754"/>
      <c r="C165" s="754"/>
      <c r="D165" s="754"/>
      <c r="E165" s="754">
        <v>3</v>
      </c>
      <c r="F165" s="668"/>
      <c r="G165" s="668"/>
      <c r="H165" s="668"/>
      <c r="I165" s="755"/>
      <c r="J165" s="755" t="s">
        <v>1708</v>
      </c>
      <c r="K165" s="101"/>
      <c r="L165" s="670" t="str">
        <f>mergeValue(A165) &amp;"."&amp; mergeValue(B165)&amp;"."&amp; mergeValue(C165)&amp;"."&amp; mergeValue(D165)&amp;"."&amp; mergeValue(E165)</f>
        <v>1.8.1.1.3</v>
      </c>
      <c r="M165" s="172" t="s">
        <v>10</v>
      </c>
      <c r="N165" s="286"/>
      <c r="O165" s="756" t="s">
        <v>307</v>
      </c>
      <c r="P165" s="757"/>
      <c r="Q165" s="757"/>
      <c r="R165" s="757"/>
      <c r="S165" s="757"/>
      <c r="T165" s="757"/>
      <c r="U165" s="757"/>
      <c r="V165" s="757"/>
      <c r="W165" s="757"/>
      <c r="X165" s="757"/>
      <c r="Y165" s="757"/>
      <c r="Z165" s="757"/>
      <c r="AA165" s="757"/>
      <c r="AB165" s="757"/>
      <c r="AC165" s="757"/>
      <c r="AD165" s="757"/>
      <c r="AE165" s="757"/>
      <c r="AF165" s="757"/>
      <c r="AG165" s="757"/>
      <c r="AH165" s="757"/>
      <c r="AI165" s="757"/>
      <c r="AJ165" s="757"/>
      <c r="AK165" s="757"/>
      <c r="AL165" s="757"/>
      <c r="AM165" s="757"/>
      <c r="AN165" s="757"/>
      <c r="AO165" s="757"/>
      <c r="AP165" s="757"/>
      <c r="AQ165" s="757"/>
      <c r="AR165" s="757"/>
      <c r="AS165" s="757"/>
      <c r="AT165" s="757"/>
      <c r="AU165" s="757"/>
      <c r="AV165" s="757"/>
      <c r="AW165" s="757"/>
      <c r="AX165" s="757"/>
      <c r="AY165" s="757"/>
      <c r="AZ165" s="757"/>
      <c r="BA165" s="757"/>
      <c r="BB165" s="757"/>
      <c r="BC165" s="757"/>
      <c r="BD165" s="757"/>
      <c r="BE165" s="757"/>
      <c r="BF165" s="757"/>
      <c r="BG165" s="757"/>
      <c r="BH165" s="757"/>
      <c r="BI165" s="757"/>
      <c r="BJ165" s="757"/>
      <c r="BK165" s="757"/>
      <c r="BL165" s="757"/>
      <c r="BM165" s="757"/>
      <c r="BN165" s="757"/>
      <c r="BO165" s="757"/>
      <c r="BP165" s="757"/>
      <c r="BQ165" s="757"/>
      <c r="BR165" s="757"/>
      <c r="BS165" s="757"/>
      <c r="BT165" s="757"/>
      <c r="BU165" s="757"/>
      <c r="BV165" s="757"/>
      <c r="BW165" s="757"/>
      <c r="BX165" s="757"/>
      <c r="BY165" s="757"/>
      <c r="BZ165" s="757"/>
      <c r="CA165" s="757"/>
      <c r="CB165" s="757"/>
      <c r="CC165" s="757"/>
      <c r="CD165" s="757"/>
      <c r="CE165" s="757"/>
      <c r="CF165" s="757"/>
      <c r="CG165" s="758"/>
      <c r="CH165" s="286" t="s">
        <v>509</v>
      </c>
      <c r="CJ165" s="317" t="str">
        <f>strCheckUnique(CK165:CK168)</f>
        <v/>
      </c>
      <c r="CL165" s="317"/>
    </row>
    <row r="166" spans="1:98" ht="66" customHeight="1">
      <c r="A166" s="754"/>
      <c r="B166" s="754"/>
      <c r="C166" s="754"/>
      <c r="D166" s="754"/>
      <c r="E166" s="754"/>
      <c r="F166" s="340">
        <v>1</v>
      </c>
      <c r="G166" s="340"/>
      <c r="H166" s="340"/>
      <c r="I166" s="755"/>
      <c r="J166" s="755"/>
      <c r="K166" s="344"/>
      <c r="L166" s="670" t="str">
        <f>mergeValue(A166) &amp;"."&amp; mergeValue(B166)&amp;"."&amp; mergeValue(C166)&amp;"."&amp; mergeValue(D166)&amp;"."&amp; mergeValue(E166)&amp;"."&amp; mergeValue(F166)</f>
        <v>1.8.1.1.3.1</v>
      </c>
      <c r="M166" s="333"/>
      <c r="N166" s="759"/>
      <c r="O166" s="674">
        <v>22.95</v>
      </c>
      <c r="P166" s="192"/>
      <c r="Q166" s="192"/>
      <c r="R166" s="760" t="s">
        <v>1380</v>
      </c>
      <c r="S166" s="761" t="s">
        <v>87</v>
      </c>
      <c r="T166" s="760" t="s">
        <v>1721</v>
      </c>
      <c r="U166" s="761" t="s">
        <v>87</v>
      </c>
      <c r="V166" s="674">
        <v>41.5</v>
      </c>
      <c r="W166" s="192"/>
      <c r="X166" s="192"/>
      <c r="Y166" s="760" t="s">
        <v>1722</v>
      </c>
      <c r="Z166" s="761" t="s">
        <v>87</v>
      </c>
      <c r="AA166" s="760" t="s">
        <v>1723</v>
      </c>
      <c r="AB166" s="761" t="s">
        <v>87</v>
      </c>
      <c r="AC166" s="674">
        <v>41.5</v>
      </c>
      <c r="AD166" s="192"/>
      <c r="AE166" s="192"/>
      <c r="AF166" s="760" t="s">
        <v>1724</v>
      </c>
      <c r="AG166" s="761" t="s">
        <v>87</v>
      </c>
      <c r="AH166" s="760" t="s">
        <v>1725</v>
      </c>
      <c r="AI166" s="761" t="s">
        <v>87</v>
      </c>
      <c r="AJ166" s="674">
        <v>48.31</v>
      </c>
      <c r="AK166" s="192"/>
      <c r="AL166" s="192"/>
      <c r="AM166" s="760" t="s">
        <v>1734</v>
      </c>
      <c r="AN166" s="761" t="s">
        <v>87</v>
      </c>
      <c r="AO166" s="760" t="s">
        <v>1735</v>
      </c>
      <c r="AP166" s="761" t="s">
        <v>87</v>
      </c>
      <c r="AQ166" s="674">
        <v>48.31</v>
      </c>
      <c r="AR166" s="192"/>
      <c r="AS166" s="192"/>
      <c r="AT166" s="760" t="s">
        <v>1726</v>
      </c>
      <c r="AU166" s="761" t="s">
        <v>87</v>
      </c>
      <c r="AV166" s="760" t="s">
        <v>1727</v>
      </c>
      <c r="AW166" s="761" t="s">
        <v>87</v>
      </c>
      <c r="AX166" s="674">
        <v>52.25</v>
      </c>
      <c r="AY166" s="192"/>
      <c r="AZ166" s="192"/>
      <c r="BA166" s="760" t="s">
        <v>1736</v>
      </c>
      <c r="BB166" s="761" t="s">
        <v>87</v>
      </c>
      <c r="BC166" s="760" t="s">
        <v>1737</v>
      </c>
      <c r="BD166" s="761" t="s">
        <v>87</v>
      </c>
      <c r="BE166" s="674">
        <v>52.25</v>
      </c>
      <c r="BF166" s="192"/>
      <c r="BG166" s="192"/>
      <c r="BH166" s="760" t="s">
        <v>1700</v>
      </c>
      <c r="BI166" s="761" t="s">
        <v>87</v>
      </c>
      <c r="BJ166" s="760" t="s">
        <v>1728</v>
      </c>
      <c r="BK166" s="761" t="s">
        <v>87</v>
      </c>
      <c r="BL166" s="674">
        <v>54.86</v>
      </c>
      <c r="BM166" s="192"/>
      <c r="BN166" s="192"/>
      <c r="BO166" s="760" t="s">
        <v>1729</v>
      </c>
      <c r="BP166" s="761" t="s">
        <v>87</v>
      </c>
      <c r="BQ166" s="760" t="s">
        <v>1730</v>
      </c>
      <c r="BR166" s="761" t="s">
        <v>87</v>
      </c>
      <c r="BS166" s="674">
        <v>46.92</v>
      </c>
      <c r="BT166" s="192"/>
      <c r="BU166" s="192"/>
      <c r="BV166" s="760" t="s">
        <v>1731</v>
      </c>
      <c r="BW166" s="761" t="s">
        <v>87</v>
      </c>
      <c r="BX166" s="760" t="s">
        <v>1732</v>
      </c>
      <c r="BY166" s="761" t="s">
        <v>87</v>
      </c>
      <c r="BZ166" s="674">
        <v>49.3</v>
      </c>
      <c r="CA166" s="192"/>
      <c r="CB166" s="192"/>
      <c r="CC166" s="760" t="s">
        <v>1733</v>
      </c>
      <c r="CD166" s="761" t="s">
        <v>87</v>
      </c>
      <c r="CE166" s="760" t="s">
        <v>1381</v>
      </c>
      <c r="CF166" s="761" t="s">
        <v>88</v>
      </c>
      <c r="CG166" s="282"/>
      <c r="CH166" s="763" t="s">
        <v>510</v>
      </c>
      <c r="CI166" s="298" t="str">
        <f>strCheckDate(O167:CG167)</f>
        <v/>
      </c>
      <c r="CK166" s="317" t="str">
        <f>IF(M166="","",M166 )</f>
        <v/>
      </c>
      <c r="CL166" s="317"/>
      <c r="CM166" s="317"/>
      <c r="CN166" s="317"/>
    </row>
    <row r="167" spans="1:98" ht="14.25" hidden="1" customHeight="1">
      <c r="A167" s="754"/>
      <c r="B167" s="754"/>
      <c r="C167" s="754"/>
      <c r="D167" s="754"/>
      <c r="E167" s="754"/>
      <c r="F167" s="340"/>
      <c r="G167" s="340"/>
      <c r="H167" s="340"/>
      <c r="I167" s="755"/>
      <c r="J167" s="755"/>
      <c r="K167" s="344"/>
      <c r="L167" s="171"/>
      <c r="M167" s="205"/>
      <c r="N167" s="759"/>
      <c r="O167" s="299"/>
      <c r="P167" s="296"/>
      <c r="Q167" s="297" t="str">
        <f>R166 &amp; "-" &amp; T166</f>
        <v>01.01.2019-30.06.2019</v>
      </c>
      <c r="R167" s="760"/>
      <c r="S167" s="761"/>
      <c r="T167" s="762"/>
      <c r="U167" s="761"/>
      <c r="V167" s="299"/>
      <c r="W167" s="296"/>
      <c r="X167" s="297" t="str">
        <f>Y166 &amp; "-" &amp; AA166</f>
        <v>01.07.2019-31.12.2019</v>
      </c>
      <c r="Y167" s="760"/>
      <c r="Z167" s="761"/>
      <c r="AA167" s="762"/>
      <c r="AB167" s="761"/>
      <c r="AC167" s="299"/>
      <c r="AD167" s="296"/>
      <c r="AE167" s="297" t="str">
        <f>AF166 &amp; "-" &amp; AH166</f>
        <v>01.01.2020-30.06.2020</v>
      </c>
      <c r="AF167" s="760"/>
      <c r="AG167" s="761"/>
      <c r="AH167" s="762"/>
      <c r="AI167" s="761"/>
      <c r="AJ167" s="299"/>
      <c r="AK167" s="296"/>
      <c r="AL167" s="297" t="str">
        <f>AM166 &amp; "-" &amp; AO166</f>
        <v>01.07.2020-31.12.2020</v>
      </c>
      <c r="AM167" s="760"/>
      <c r="AN167" s="761"/>
      <c r="AO167" s="762"/>
      <c r="AP167" s="761"/>
      <c r="AQ167" s="299"/>
      <c r="AR167" s="296"/>
      <c r="AS167" s="297" t="str">
        <f>AT166 &amp; "-" &amp; AV166</f>
        <v>01.01.2021-30.06.2021</v>
      </c>
      <c r="AT167" s="760"/>
      <c r="AU167" s="761"/>
      <c r="AV167" s="762"/>
      <c r="AW167" s="761"/>
      <c r="AX167" s="299"/>
      <c r="AY167" s="296"/>
      <c r="AZ167" s="297" t="str">
        <f>BA166 &amp; "-" &amp; BC166</f>
        <v>01.07.2021-31.12.2021</v>
      </c>
      <c r="BA167" s="760"/>
      <c r="BB167" s="761"/>
      <c r="BC167" s="762"/>
      <c r="BD167" s="761"/>
      <c r="BE167" s="299"/>
      <c r="BF167" s="296"/>
      <c r="BG167" s="297" t="str">
        <f>BH166 &amp; "-" &amp; BJ166</f>
        <v>01.01.2022-30.06.2022</v>
      </c>
      <c r="BH167" s="760"/>
      <c r="BI167" s="761"/>
      <c r="BJ167" s="762"/>
      <c r="BK167" s="761"/>
      <c r="BL167" s="299"/>
      <c r="BM167" s="296"/>
      <c r="BN167" s="297" t="str">
        <f>BO166 &amp; "-" &amp; BQ166</f>
        <v>01.07.2022-31.12.2022</v>
      </c>
      <c r="BO167" s="760"/>
      <c r="BP167" s="761"/>
      <c r="BQ167" s="762"/>
      <c r="BR167" s="761"/>
      <c r="BS167" s="299"/>
      <c r="BT167" s="296"/>
      <c r="BU167" s="297" t="str">
        <f>BV166 &amp; "-" &amp; BX166</f>
        <v>01.01.2023-30.06.2023</v>
      </c>
      <c r="BV167" s="760"/>
      <c r="BW167" s="761"/>
      <c r="BX167" s="762"/>
      <c r="BY167" s="761"/>
      <c r="BZ167" s="299"/>
      <c r="CA167" s="296"/>
      <c r="CB167" s="297" t="str">
        <f>CC166 &amp; "-" &amp; CE166</f>
        <v>01.07.2023-31.12.2023</v>
      </c>
      <c r="CC167" s="760"/>
      <c r="CD167" s="761"/>
      <c r="CE167" s="762"/>
      <c r="CF167" s="761"/>
      <c r="CG167" s="282"/>
      <c r="CH167" s="764"/>
      <c r="CL167" s="317"/>
    </row>
    <row r="168" spans="1:98" customFormat="1" ht="15" customHeight="1">
      <c r="A168" s="754"/>
      <c r="B168" s="754"/>
      <c r="C168" s="754"/>
      <c r="D168" s="754"/>
      <c r="E168" s="754"/>
      <c r="F168" s="340"/>
      <c r="G168" s="340"/>
      <c r="H168" s="340"/>
      <c r="I168" s="755"/>
      <c r="J168" s="755"/>
      <c r="K168" s="201"/>
      <c r="L168" s="112"/>
      <c r="M168" s="175" t="s">
        <v>410</v>
      </c>
      <c r="N168" s="197"/>
      <c r="O168" s="157"/>
      <c r="P168" s="157"/>
      <c r="Q168" s="157"/>
      <c r="R168" s="262"/>
      <c r="S168" s="198"/>
      <c r="T168" s="198"/>
      <c r="U168" s="198"/>
      <c r="V168" s="157"/>
      <c r="W168" s="157"/>
      <c r="X168" s="157"/>
      <c r="Y168" s="262"/>
      <c r="Z168" s="198"/>
      <c r="AA168" s="198"/>
      <c r="AB168" s="198"/>
      <c r="AC168" s="157"/>
      <c r="AD168" s="157"/>
      <c r="AE168" s="157"/>
      <c r="AF168" s="262"/>
      <c r="AG168" s="198"/>
      <c r="AH168" s="198"/>
      <c r="AI168" s="198"/>
      <c r="AJ168" s="157"/>
      <c r="AK168" s="157"/>
      <c r="AL168" s="157"/>
      <c r="AM168" s="262"/>
      <c r="AN168" s="198"/>
      <c r="AO168" s="198"/>
      <c r="AP168" s="198"/>
      <c r="AQ168" s="157"/>
      <c r="AR168" s="157"/>
      <c r="AS168" s="157"/>
      <c r="AT168" s="262"/>
      <c r="AU168" s="198"/>
      <c r="AV168" s="198"/>
      <c r="AW168" s="198"/>
      <c r="AX168" s="157"/>
      <c r="AY168" s="157"/>
      <c r="AZ168" s="157"/>
      <c r="BA168" s="262"/>
      <c r="BB168" s="198"/>
      <c r="BC168" s="198"/>
      <c r="BD168" s="198"/>
      <c r="BE168" s="157"/>
      <c r="BF168" s="157"/>
      <c r="BG168" s="157"/>
      <c r="BH168" s="262"/>
      <c r="BI168" s="198"/>
      <c r="BJ168" s="198"/>
      <c r="BK168" s="198"/>
      <c r="BL168" s="157"/>
      <c r="BM168" s="157"/>
      <c r="BN168" s="157"/>
      <c r="BO168" s="262"/>
      <c r="BP168" s="198"/>
      <c r="BQ168" s="198"/>
      <c r="BR168" s="198"/>
      <c r="BS168" s="157"/>
      <c r="BT168" s="157"/>
      <c r="BU168" s="157"/>
      <c r="BV168" s="262"/>
      <c r="BW168" s="198"/>
      <c r="BX168" s="198"/>
      <c r="BY168" s="198"/>
      <c r="BZ168" s="157"/>
      <c r="CA168" s="157"/>
      <c r="CB168" s="157"/>
      <c r="CC168" s="262"/>
      <c r="CD168" s="198"/>
      <c r="CE168" s="198"/>
      <c r="CF168" s="198"/>
      <c r="CG168" s="186"/>
      <c r="CH168" s="765"/>
      <c r="CI168" s="307"/>
      <c r="CJ168" s="307"/>
      <c r="CK168" s="307"/>
      <c r="CL168" s="317"/>
      <c r="CM168" s="307"/>
      <c r="CN168" s="298"/>
      <c r="CO168" s="298"/>
      <c r="CP168" s="298"/>
      <c r="CQ168" s="298"/>
      <c r="CR168" s="298"/>
      <c r="CS168" s="298"/>
      <c r="CT168" s="35"/>
    </row>
    <row r="169" spans="1:98" customFormat="1" ht="15" customHeight="1">
      <c r="A169" s="754"/>
      <c r="B169" s="754"/>
      <c r="C169" s="754"/>
      <c r="D169" s="754"/>
      <c r="E169" s="340"/>
      <c r="F169" s="652"/>
      <c r="G169" s="652"/>
      <c r="H169" s="652"/>
      <c r="I169" s="755"/>
      <c r="J169" s="85"/>
      <c r="K169" s="201"/>
      <c r="L169" s="112"/>
      <c r="M169" s="164" t="s">
        <v>13</v>
      </c>
      <c r="N169" s="197"/>
      <c r="O169" s="157"/>
      <c r="P169" s="157"/>
      <c r="Q169" s="157"/>
      <c r="R169" s="262"/>
      <c r="S169" s="198"/>
      <c r="T169" s="198"/>
      <c r="U169" s="197"/>
      <c r="V169" s="157"/>
      <c r="W169" s="157"/>
      <c r="X169" s="157"/>
      <c r="Y169" s="262"/>
      <c r="Z169" s="198"/>
      <c r="AA169" s="198"/>
      <c r="AB169" s="197"/>
      <c r="AC169" s="157"/>
      <c r="AD169" s="157"/>
      <c r="AE169" s="157"/>
      <c r="AF169" s="262"/>
      <c r="AG169" s="198"/>
      <c r="AH169" s="198"/>
      <c r="AI169" s="197"/>
      <c r="AJ169" s="157"/>
      <c r="AK169" s="157"/>
      <c r="AL169" s="157"/>
      <c r="AM169" s="262"/>
      <c r="AN169" s="198"/>
      <c r="AO169" s="198"/>
      <c r="AP169" s="197"/>
      <c r="AQ169" s="157"/>
      <c r="AR169" s="157"/>
      <c r="AS169" s="157"/>
      <c r="AT169" s="262"/>
      <c r="AU169" s="198"/>
      <c r="AV169" s="198"/>
      <c r="AW169" s="197"/>
      <c r="AX169" s="157"/>
      <c r="AY169" s="157"/>
      <c r="AZ169" s="157"/>
      <c r="BA169" s="262"/>
      <c r="BB169" s="198"/>
      <c r="BC169" s="198"/>
      <c r="BD169" s="197"/>
      <c r="BE169" s="157"/>
      <c r="BF169" s="157"/>
      <c r="BG169" s="157"/>
      <c r="BH169" s="262"/>
      <c r="BI169" s="198"/>
      <c r="BJ169" s="198"/>
      <c r="BK169" s="197"/>
      <c r="BL169" s="157"/>
      <c r="BM169" s="157"/>
      <c r="BN169" s="157"/>
      <c r="BO169" s="262"/>
      <c r="BP169" s="198"/>
      <c r="BQ169" s="198"/>
      <c r="BR169" s="197"/>
      <c r="BS169" s="157"/>
      <c r="BT169" s="157"/>
      <c r="BU169" s="157"/>
      <c r="BV169" s="262"/>
      <c r="BW169" s="198"/>
      <c r="BX169" s="198"/>
      <c r="BY169" s="197"/>
      <c r="BZ169" s="157"/>
      <c r="CA169" s="157"/>
      <c r="CB169" s="157"/>
      <c r="CC169" s="262"/>
      <c r="CD169" s="198"/>
      <c r="CE169" s="198"/>
      <c r="CF169" s="197"/>
      <c r="CG169" s="198"/>
      <c r="CH169" s="186"/>
      <c r="CI169" s="307"/>
      <c r="CJ169" s="307"/>
      <c r="CK169" s="307"/>
      <c r="CL169" s="307"/>
      <c r="CM169" s="307"/>
      <c r="CN169" s="307"/>
      <c r="CO169" s="307"/>
      <c r="CP169" s="307"/>
      <c r="CQ169" s="307"/>
      <c r="CR169" s="307"/>
      <c r="CS169" s="307"/>
    </row>
    <row r="170" spans="1:98" customFormat="1" ht="15" customHeight="1">
      <c r="A170" s="754"/>
      <c r="B170" s="754"/>
      <c r="C170" s="754"/>
      <c r="D170" s="340"/>
      <c r="E170" s="345" t="s">
        <v>256</v>
      </c>
      <c r="F170" s="652"/>
      <c r="G170" s="652"/>
      <c r="H170" s="652"/>
      <c r="I170" s="201"/>
      <c r="J170" s="85"/>
      <c r="K170" s="180"/>
      <c r="L170" s="112"/>
      <c r="M170" s="163" t="s">
        <v>411</v>
      </c>
      <c r="N170" s="197"/>
      <c r="O170" s="157"/>
      <c r="P170" s="157"/>
      <c r="Q170" s="157"/>
      <c r="R170" s="262"/>
      <c r="S170" s="198"/>
      <c r="T170" s="198"/>
      <c r="U170" s="197"/>
      <c r="V170" s="157"/>
      <c r="W170" s="157"/>
      <c r="X170" s="157"/>
      <c r="Y170" s="262"/>
      <c r="Z170" s="198"/>
      <c r="AA170" s="198"/>
      <c r="AB170" s="197"/>
      <c r="AC170" s="157"/>
      <c r="AD170" s="157"/>
      <c r="AE170" s="157"/>
      <c r="AF170" s="262"/>
      <c r="AG170" s="198"/>
      <c r="AH170" s="198"/>
      <c r="AI170" s="197"/>
      <c r="AJ170" s="157"/>
      <c r="AK170" s="157"/>
      <c r="AL170" s="157"/>
      <c r="AM170" s="262"/>
      <c r="AN170" s="198"/>
      <c r="AO170" s="198"/>
      <c r="AP170" s="197"/>
      <c r="AQ170" s="157"/>
      <c r="AR170" s="157"/>
      <c r="AS170" s="157"/>
      <c r="AT170" s="262"/>
      <c r="AU170" s="198"/>
      <c r="AV170" s="198"/>
      <c r="AW170" s="197"/>
      <c r="AX170" s="157"/>
      <c r="AY170" s="157"/>
      <c r="AZ170" s="157"/>
      <c r="BA170" s="262"/>
      <c r="BB170" s="198"/>
      <c r="BC170" s="198"/>
      <c r="BD170" s="197"/>
      <c r="BE170" s="157"/>
      <c r="BF170" s="157"/>
      <c r="BG170" s="157"/>
      <c r="BH170" s="262"/>
      <c r="BI170" s="198"/>
      <c r="BJ170" s="198"/>
      <c r="BK170" s="197"/>
      <c r="BL170" s="157"/>
      <c r="BM170" s="157"/>
      <c r="BN170" s="157"/>
      <c r="BO170" s="262"/>
      <c r="BP170" s="198"/>
      <c r="BQ170" s="198"/>
      <c r="BR170" s="197"/>
      <c r="BS170" s="157"/>
      <c r="BT170" s="157"/>
      <c r="BU170" s="157"/>
      <c r="BV170" s="262"/>
      <c r="BW170" s="198"/>
      <c r="BX170" s="198"/>
      <c r="BY170" s="197"/>
      <c r="BZ170" s="157"/>
      <c r="CA170" s="157"/>
      <c r="CB170" s="157"/>
      <c r="CC170" s="262"/>
      <c r="CD170" s="198"/>
      <c r="CE170" s="198"/>
      <c r="CF170" s="197"/>
      <c r="CG170" s="198"/>
      <c r="CH170" s="186"/>
      <c r="CI170" s="307"/>
      <c r="CJ170" s="307"/>
      <c r="CK170" s="307"/>
      <c r="CL170" s="307"/>
      <c r="CM170" s="307"/>
      <c r="CN170" s="307"/>
      <c r="CO170" s="307"/>
      <c r="CP170" s="307"/>
      <c r="CQ170" s="307"/>
      <c r="CR170" s="307"/>
      <c r="CS170" s="307"/>
    </row>
    <row r="171" spans="1:98" ht="45">
      <c r="A171" s="754"/>
      <c r="B171" s="754"/>
      <c r="C171" s="754">
        <v>2</v>
      </c>
      <c r="D171" s="340"/>
      <c r="E171" s="652"/>
      <c r="F171" s="652"/>
      <c r="G171" s="652"/>
      <c r="H171" s="652"/>
      <c r="I171" s="344"/>
      <c r="J171" s="181"/>
      <c r="K171" s="101"/>
      <c r="L171" s="656" t="str">
        <f>mergeValue(A171) &amp;"."&amp; mergeValue(B171)&amp;"."&amp; mergeValue(C171)</f>
        <v>1.8.2</v>
      </c>
      <c r="M171" s="160" t="s">
        <v>651</v>
      </c>
      <c r="N171" s="285"/>
      <c r="O171" s="773" t="str">
        <f>IF('Перечень тарифов'!R37="","","" &amp; 'Перечень тарифов'!R37 &amp; "")</f>
        <v>кроме п. Искра</v>
      </c>
      <c r="P171" s="774"/>
      <c r="Q171" s="774"/>
      <c r="R171" s="774"/>
      <c r="S171" s="774"/>
      <c r="T171" s="774"/>
      <c r="U171" s="774"/>
      <c r="V171" s="774"/>
      <c r="W171" s="774"/>
      <c r="X171" s="774"/>
      <c r="Y171" s="774"/>
      <c r="Z171" s="774"/>
      <c r="AA171" s="774"/>
      <c r="AB171" s="774"/>
      <c r="AC171" s="774"/>
      <c r="AD171" s="774"/>
      <c r="AE171" s="774"/>
      <c r="AF171" s="774"/>
      <c r="AG171" s="774"/>
      <c r="AH171" s="774"/>
      <c r="AI171" s="774"/>
      <c r="AJ171" s="774"/>
      <c r="AK171" s="774"/>
      <c r="AL171" s="774"/>
      <c r="AM171" s="774"/>
      <c r="AN171" s="774"/>
      <c r="AO171" s="774"/>
      <c r="AP171" s="774"/>
      <c r="AQ171" s="774"/>
      <c r="AR171" s="774"/>
      <c r="AS171" s="774"/>
      <c r="AT171" s="774"/>
      <c r="AU171" s="774"/>
      <c r="AV171" s="774"/>
      <c r="AW171" s="774"/>
      <c r="AX171" s="774"/>
      <c r="AY171" s="774"/>
      <c r="AZ171" s="774"/>
      <c r="BA171" s="774"/>
      <c r="BB171" s="774"/>
      <c r="BC171" s="774"/>
      <c r="BD171" s="774"/>
      <c r="BE171" s="774"/>
      <c r="BF171" s="774"/>
      <c r="BG171" s="774"/>
      <c r="BH171" s="774"/>
      <c r="BI171" s="774"/>
      <c r="BJ171" s="774"/>
      <c r="BK171" s="774"/>
      <c r="BL171" s="774"/>
      <c r="BM171" s="774"/>
      <c r="BN171" s="774"/>
      <c r="BO171" s="774"/>
      <c r="BP171" s="774"/>
      <c r="BQ171" s="774"/>
      <c r="BR171" s="774"/>
      <c r="BS171" s="774"/>
      <c r="BT171" s="774"/>
      <c r="BU171" s="774"/>
      <c r="BV171" s="774"/>
      <c r="BW171" s="774"/>
      <c r="BX171" s="774"/>
      <c r="BY171" s="774"/>
      <c r="BZ171" s="774"/>
      <c r="CA171" s="774"/>
      <c r="CB171" s="774"/>
      <c r="CC171" s="774"/>
      <c r="CD171" s="774"/>
      <c r="CE171" s="774"/>
      <c r="CF171" s="774"/>
      <c r="CG171" s="775"/>
      <c r="CH171" s="286" t="s">
        <v>652</v>
      </c>
      <c r="CL171" s="317"/>
    </row>
    <row r="172" spans="1:98" ht="33.75">
      <c r="A172" s="754"/>
      <c r="B172" s="754"/>
      <c r="C172" s="754"/>
      <c r="D172" s="754">
        <v>1</v>
      </c>
      <c r="E172" s="652"/>
      <c r="F172" s="652"/>
      <c r="G172" s="652"/>
      <c r="H172" s="652"/>
      <c r="I172" s="755"/>
      <c r="J172" s="181"/>
      <c r="K172" s="101"/>
      <c r="L172" s="656" t="str">
        <f>mergeValue(A172) &amp;"."&amp; mergeValue(B172)&amp;"."&amp; mergeValue(C172)&amp;"."&amp; mergeValue(D172)</f>
        <v>1.8.2.1</v>
      </c>
      <c r="M172" s="161" t="s">
        <v>409</v>
      </c>
      <c r="N172" s="285"/>
      <c r="O172" s="770"/>
      <c r="P172" s="771"/>
      <c r="Q172" s="771"/>
      <c r="R172" s="771"/>
      <c r="S172" s="771"/>
      <c r="T172" s="771"/>
      <c r="U172" s="771"/>
      <c r="V172" s="771"/>
      <c r="W172" s="771"/>
      <c r="X172" s="771"/>
      <c r="Y172" s="771"/>
      <c r="Z172" s="771"/>
      <c r="AA172" s="771"/>
      <c r="AB172" s="771"/>
      <c r="AC172" s="771"/>
      <c r="AD172" s="771"/>
      <c r="AE172" s="771"/>
      <c r="AF172" s="771"/>
      <c r="AG172" s="771"/>
      <c r="AH172" s="771"/>
      <c r="AI172" s="771"/>
      <c r="AJ172" s="771"/>
      <c r="AK172" s="771"/>
      <c r="AL172" s="771"/>
      <c r="AM172" s="771"/>
      <c r="AN172" s="771"/>
      <c r="AO172" s="771"/>
      <c r="AP172" s="771"/>
      <c r="AQ172" s="771"/>
      <c r="AR172" s="771"/>
      <c r="AS172" s="771"/>
      <c r="AT172" s="771"/>
      <c r="AU172" s="771"/>
      <c r="AV172" s="771"/>
      <c r="AW172" s="771"/>
      <c r="AX172" s="771"/>
      <c r="AY172" s="771"/>
      <c r="AZ172" s="771"/>
      <c r="BA172" s="771"/>
      <c r="BB172" s="771"/>
      <c r="BC172" s="771"/>
      <c r="BD172" s="771"/>
      <c r="BE172" s="771"/>
      <c r="BF172" s="771"/>
      <c r="BG172" s="771"/>
      <c r="BH172" s="771"/>
      <c r="BI172" s="771"/>
      <c r="BJ172" s="771"/>
      <c r="BK172" s="771"/>
      <c r="BL172" s="771"/>
      <c r="BM172" s="771"/>
      <c r="BN172" s="771"/>
      <c r="BO172" s="771"/>
      <c r="BP172" s="771"/>
      <c r="BQ172" s="771"/>
      <c r="BR172" s="771"/>
      <c r="BS172" s="771"/>
      <c r="BT172" s="771"/>
      <c r="BU172" s="771"/>
      <c r="BV172" s="771"/>
      <c r="BW172" s="771"/>
      <c r="BX172" s="771"/>
      <c r="BY172" s="771"/>
      <c r="BZ172" s="771"/>
      <c r="CA172" s="771"/>
      <c r="CB172" s="771"/>
      <c r="CC172" s="771"/>
      <c r="CD172" s="771"/>
      <c r="CE172" s="771"/>
      <c r="CF172" s="771"/>
      <c r="CG172" s="772"/>
      <c r="CH172" s="286" t="s">
        <v>629</v>
      </c>
      <c r="CL172" s="317"/>
    </row>
    <row r="173" spans="1:98" ht="33.75" customHeight="1">
      <c r="A173" s="754"/>
      <c r="B173" s="754"/>
      <c r="C173" s="754"/>
      <c r="D173" s="754"/>
      <c r="E173" s="754">
        <v>1</v>
      </c>
      <c r="F173" s="652"/>
      <c r="G173" s="652"/>
      <c r="H173" s="652"/>
      <c r="I173" s="755"/>
      <c r="J173" s="755"/>
      <c r="K173" s="101"/>
      <c r="L173" s="656" t="str">
        <f>mergeValue(A173) &amp;"."&amp; mergeValue(B173)&amp;"."&amp; mergeValue(C173)&amp;"."&amp; mergeValue(D173)&amp;"."&amp; mergeValue(E173)</f>
        <v>1.8.2.1.1</v>
      </c>
      <c r="M173" s="172" t="s">
        <v>10</v>
      </c>
      <c r="N173" s="286"/>
      <c r="O173" s="756" t="s">
        <v>697</v>
      </c>
      <c r="P173" s="757"/>
      <c r="Q173" s="757"/>
      <c r="R173" s="757"/>
      <c r="S173" s="757"/>
      <c r="T173" s="757"/>
      <c r="U173" s="757"/>
      <c r="V173" s="757"/>
      <c r="W173" s="757"/>
      <c r="X173" s="757"/>
      <c r="Y173" s="757"/>
      <c r="Z173" s="757"/>
      <c r="AA173" s="757"/>
      <c r="AB173" s="757"/>
      <c r="AC173" s="757"/>
      <c r="AD173" s="757"/>
      <c r="AE173" s="757"/>
      <c r="AF173" s="757"/>
      <c r="AG173" s="757"/>
      <c r="AH173" s="757"/>
      <c r="AI173" s="757"/>
      <c r="AJ173" s="757"/>
      <c r="AK173" s="757"/>
      <c r="AL173" s="757"/>
      <c r="AM173" s="757"/>
      <c r="AN173" s="757"/>
      <c r="AO173" s="757"/>
      <c r="AP173" s="757"/>
      <c r="AQ173" s="757"/>
      <c r="AR173" s="757"/>
      <c r="AS173" s="757"/>
      <c r="AT173" s="757"/>
      <c r="AU173" s="757"/>
      <c r="AV173" s="757"/>
      <c r="AW173" s="757"/>
      <c r="AX173" s="757"/>
      <c r="AY173" s="757"/>
      <c r="AZ173" s="757"/>
      <c r="BA173" s="757"/>
      <c r="BB173" s="757"/>
      <c r="BC173" s="757"/>
      <c r="BD173" s="757"/>
      <c r="BE173" s="757"/>
      <c r="BF173" s="757"/>
      <c r="BG173" s="757"/>
      <c r="BH173" s="757"/>
      <c r="BI173" s="757"/>
      <c r="BJ173" s="757"/>
      <c r="BK173" s="757"/>
      <c r="BL173" s="757"/>
      <c r="BM173" s="757"/>
      <c r="BN173" s="757"/>
      <c r="BO173" s="757"/>
      <c r="BP173" s="757"/>
      <c r="BQ173" s="757"/>
      <c r="BR173" s="757"/>
      <c r="BS173" s="757"/>
      <c r="BT173" s="757"/>
      <c r="BU173" s="757"/>
      <c r="BV173" s="757"/>
      <c r="BW173" s="757"/>
      <c r="BX173" s="757"/>
      <c r="BY173" s="757"/>
      <c r="BZ173" s="757"/>
      <c r="CA173" s="757"/>
      <c r="CB173" s="757"/>
      <c r="CC173" s="757"/>
      <c r="CD173" s="757"/>
      <c r="CE173" s="757"/>
      <c r="CF173" s="757"/>
      <c r="CG173" s="758"/>
      <c r="CH173" s="286" t="s">
        <v>509</v>
      </c>
      <c r="CJ173" s="317" t="str">
        <f>strCheckUnique(CK173:CK176)</f>
        <v/>
      </c>
      <c r="CL173" s="317"/>
    </row>
    <row r="174" spans="1:98" ht="66" customHeight="1">
      <c r="A174" s="754"/>
      <c r="B174" s="754"/>
      <c r="C174" s="754"/>
      <c r="D174" s="754"/>
      <c r="E174" s="754"/>
      <c r="F174" s="340">
        <v>1</v>
      </c>
      <c r="G174" s="340"/>
      <c r="H174" s="340"/>
      <c r="I174" s="755"/>
      <c r="J174" s="755"/>
      <c r="K174" s="344"/>
      <c r="L174" s="656" t="str">
        <f>mergeValue(A174) &amp;"."&amp; mergeValue(B174)&amp;"."&amp; mergeValue(C174)&amp;"."&amp; mergeValue(D174)&amp;"."&amp; mergeValue(E174)&amp;"."&amp; mergeValue(F174)</f>
        <v>1.8.2.1.1.1</v>
      </c>
      <c r="M174" s="333"/>
      <c r="N174" s="759"/>
      <c r="O174" s="674">
        <v>30.04</v>
      </c>
      <c r="P174" s="192"/>
      <c r="Q174" s="192"/>
      <c r="R174" s="760" t="s">
        <v>1380</v>
      </c>
      <c r="S174" s="761" t="s">
        <v>87</v>
      </c>
      <c r="T174" s="760" t="s">
        <v>1721</v>
      </c>
      <c r="U174" s="761" t="s">
        <v>87</v>
      </c>
      <c r="V174" s="674">
        <v>31.24</v>
      </c>
      <c r="W174" s="192"/>
      <c r="X174" s="192"/>
      <c r="Y174" s="760" t="s">
        <v>1722</v>
      </c>
      <c r="Z174" s="761" t="s">
        <v>87</v>
      </c>
      <c r="AA174" s="760" t="s">
        <v>1723</v>
      </c>
      <c r="AB174" s="761" t="s">
        <v>87</v>
      </c>
      <c r="AC174" s="674">
        <v>31.24</v>
      </c>
      <c r="AD174" s="192"/>
      <c r="AE174" s="192"/>
      <c r="AF174" s="760" t="s">
        <v>1724</v>
      </c>
      <c r="AG174" s="761" t="s">
        <v>87</v>
      </c>
      <c r="AH174" s="760" t="s">
        <v>1725</v>
      </c>
      <c r="AI174" s="761" t="s">
        <v>87</v>
      </c>
      <c r="AJ174" s="674">
        <v>32.99</v>
      </c>
      <c r="AK174" s="192"/>
      <c r="AL174" s="192"/>
      <c r="AM174" s="760" t="s">
        <v>1734</v>
      </c>
      <c r="AN174" s="761" t="s">
        <v>87</v>
      </c>
      <c r="AO174" s="760" t="s">
        <v>1735</v>
      </c>
      <c r="AP174" s="761" t="s">
        <v>87</v>
      </c>
      <c r="AQ174" s="674">
        <v>32.99</v>
      </c>
      <c r="AR174" s="192"/>
      <c r="AS174" s="192"/>
      <c r="AT174" s="760" t="s">
        <v>1726</v>
      </c>
      <c r="AU174" s="761" t="s">
        <v>87</v>
      </c>
      <c r="AV174" s="760" t="s">
        <v>1727</v>
      </c>
      <c r="AW174" s="761" t="s">
        <v>87</v>
      </c>
      <c r="AX174" s="674">
        <v>34.96</v>
      </c>
      <c r="AY174" s="192"/>
      <c r="AZ174" s="192"/>
      <c r="BA174" s="760" t="s">
        <v>1736</v>
      </c>
      <c r="BB174" s="761" t="s">
        <v>87</v>
      </c>
      <c r="BC174" s="760" t="s">
        <v>1737</v>
      </c>
      <c r="BD174" s="761" t="s">
        <v>87</v>
      </c>
      <c r="BE174" s="674">
        <v>34.96</v>
      </c>
      <c r="BF174" s="192"/>
      <c r="BG174" s="192"/>
      <c r="BH174" s="760" t="s">
        <v>1700</v>
      </c>
      <c r="BI174" s="761" t="s">
        <v>87</v>
      </c>
      <c r="BJ174" s="760" t="s">
        <v>1728</v>
      </c>
      <c r="BK174" s="761" t="s">
        <v>87</v>
      </c>
      <c r="BL174" s="674">
        <v>37.049999999999997</v>
      </c>
      <c r="BM174" s="192"/>
      <c r="BN174" s="192"/>
      <c r="BO174" s="760" t="s">
        <v>1729</v>
      </c>
      <c r="BP174" s="761" t="s">
        <v>87</v>
      </c>
      <c r="BQ174" s="760" t="s">
        <v>1730</v>
      </c>
      <c r="BR174" s="761" t="s">
        <v>87</v>
      </c>
      <c r="BS174" s="674">
        <v>35.14</v>
      </c>
      <c r="BT174" s="192"/>
      <c r="BU174" s="192"/>
      <c r="BV174" s="760" t="s">
        <v>1731</v>
      </c>
      <c r="BW174" s="761" t="s">
        <v>87</v>
      </c>
      <c r="BX174" s="760" t="s">
        <v>1732</v>
      </c>
      <c r="BY174" s="761" t="s">
        <v>87</v>
      </c>
      <c r="BZ174" s="674">
        <v>36.549999999999997</v>
      </c>
      <c r="CA174" s="192"/>
      <c r="CB174" s="192"/>
      <c r="CC174" s="760" t="s">
        <v>1733</v>
      </c>
      <c r="CD174" s="761" t="s">
        <v>87</v>
      </c>
      <c r="CE174" s="760" t="s">
        <v>1381</v>
      </c>
      <c r="CF174" s="761" t="s">
        <v>88</v>
      </c>
      <c r="CG174" s="282"/>
      <c r="CH174" s="763" t="s">
        <v>510</v>
      </c>
      <c r="CI174" s="298" t="str">
        <f>strCheckDate(O175:CG175)</f>
        <v/>
      </c>
      <c r="CK174" s="317" t="str">
        <f>IF(M174="","",M174 )</f>
        <v/>
      </c>
      <c r="CL174" s="317"/>
      <c r="CM174" s="317"/>
      <c r="CN174" s="317"/>
    </row>
    <row r="175" spans="1:98" ht="14.25" hidden="1" customHeight="1">
      <c r="A175" s="754"/>
      <c r="B175" s="754"/>
      <c r="C175" s="754"/>
      <c r="D175" s="754"/>
      <c r="E175" s="754"/>
      <c r="F175" s="340"/>
      <c r="G175" s="340"/>
      <c r="H175" s="340"/>
      <c r="I175" s="755"/>
      <c r="J175" s="755"/>
      <c r="K175" s="344"/>
      <c r="L175" s="171"/>
      <c r="M175" s="205"/>
      <c r="N175" s="759"/>
      <c r="O175" s="299"/>
      <c r="P175" s="296"/>
      <c r="Q175" s="297" t="str">
        <f>R174 &amp; "-" &amp; T174</f>
        <v>01.01.2019-30.06.2019</v>
      </c>
      <c r="R175" s="760"/>
      <c r="S175" s="761"/>
      <c r="T175" s="762"/>
      <c r="U175" s="761"/>
      <c r="V175" s="299"/>
      <c r="W175" s="296"/>
      <c r="X175" s="297" t="str">
        <f>Y174 &amp; "-" &amp; AA174</f>
        <v>01.07.2019-31.12.2019</v>
      </c>
      <c r="Y175" s="760"/>
      <c r="Z175" s="761"/>
      <c r="AA175" s="762"/>
      <c r="AB175" s="761"/>
      <c r="AC175" s="299"/>
      <c r="AD175" s="296"/>
      <c r="AE175" s="297" t="str">
        <f>AF174 &amp; "-" &amp; AH174</f>
        <v>01.01.2020-30.06.2020</v>
      </c>
      <c r="AF175" s="760"/>
      <c r="AG175" s="761"/>
      <c r="AH175" s="762"/>
      <c r="AI175" s="761"/>
      <c r="AJ175" s="299"/>
      <c r="AK175" s="296"/>
      <c r="AL175" s="297" t="str">
        <f>AM174 &amp; "-" &amp; AO174</f>
        <v>01.07.2020-31.12.2020</v>
      </c>
      <c r="AM175" s="760"/>
      <c r="AN175" s="761"/>
      <c r="AO175" s="762"/>
      <c r="AP175" s="761"/>
      <c r="AQ175" s="299"/>
      <c r="AR175" s="296"/>
      <c r="AS175" s="297" t="str">
        <f>AT174 &amp; "-" &amp; AV174</f>
        <v>01.01.2021-30.06.2021</v>
      </c>
      <c r="AT175" s="760"/>
      <c r="AU175" s="761"/>
      <c r="AV175" s="762"/>
      <c r="AW175" s="761"/>
      <c r="AX175" s="299"/>
      <c r="AY175" s="296"/>
      <c r="AZ175" s="297" t="str">
        <f>BA174 &amp; "-" &amp; BC174</f>
        <v>01.07.2021-31.12.2021</v>
      </c>
      <c r="BA175" s="760"/>
      <c r="BB175" s="761"/>
      <c r="BC175" s="762"/>
      <c r="BD175" s="761"/>
      <c r="BE175" s="299"/>
      <c r="BF175" s="296"/>
      <c r="BG175" s="297" t="str">
        <f>BH174 &amp; "-" &amp; BJ174</f>
        <v>01.01.2022-30.06.2022</v>
      </c>
      <c r="BH175" s="760"/>
      <c r="BI175" s="761"/>
      <c r="BJ175" s="762"/>
      <c r="BK175" s="761"/>
      <c r="BL175" s="299"/>
      <c r="BM175" s="296"/>
      <c r="BN175" s="297" t="str">
        <f>BO174 &amp; "-" &amp; BQ174</f>
        <v>01.07.2022-31.12.2022</v>
      </c>
      <c r="BO175" s="760"/>
      <c r="BP175" s="761"/>
      <c r="BQ175" s="762"/>
      <c r="BR175" s="761"/>
      <c r="BS175" s="299"/>
      <c r="BT175" s="296"/>
      <c r="BU175" s="297" t="str">
        <f>BV174 &amp; "-" &amp; BX174</f>
        <v>01.01.2023-30.06.2023</v>
      </c>
      <c r="BV175" s="760"/>
      <c r="BW175" s="761"/>
      <c r="BX175" s="762"/>
      <c r="BY175" s="761"/>
      <c r="BZ175" s="299"/>
      <c r="CA175" s="296"/>
      <c r="CB175" s="297" t="str">
        <f>CC174 &amp; "-" &amp; CE174</f>
        <v>01.07.2023-31.12.2023</v>
      </c>
      <c r="CC175" s="760"/>
      <c r="CD175" s="761"/>
      <c r="CE175" s="762"/>
      <c r="CF175" s="761"/>
      <c r="CG175" s="282"/>
      <c r="CH175" s="764"/>
      <c r="CL175" s="317"/>
    </row>
    <row r="176" spans="1:98" customFormat="1" ht="15" customHeight="1">
      <c r="A176" s="754"/>
      <c r="B176" s="754"/>
      <c r="C176" s="754"/>
      <c r="D176" s="754"/>
      <c r="E176" s="754"/>
      <c r="F176" s="340"/>
      <c r="G176" s="340"/>
      <c r="H176" s="340"/>
      <c r="I176" s="755"/>
      <c r="J176" s="755"/>
      <c r="K176" s="201"/>
      <c r="L176" s="112"/>
      <c r="M176" s="175" t="s">
        <v>410</v>
      </c>
      <c r="N176" s="197"/>
      <c r="O176" s="157"/>
      <c r="P176" s="157"/>
      <c r="Q176" s="157"/>
      <c r="R176" s="262"/>
      <c r="S176" s="198"/>
      <c r="T176" s="198"/>
      <c r="U176" s="198"/>
      <c r="V176" s="157"/>
      <c r="W176" s="157"/>
      <c r="X176" s="157"/>
      <c r="Y176" s="262"/>
      <c r="Z176" s="198"/>
      <c r="AA176" s="198"/>
      <c r="AB176" s="198"/>
      <c r="AC176" s="157"/>
      <c r="AD176" s="157"/>
      <c r="AE176" s="157"/>
      <c r="AF176" s="262"/>
      <c r="AG176" s="198"/>
      <c r="AH176" s="198"/>
      <c r="AI176" s="198"/>
      <c r="AJ176" s="157"/>
      <c r="AK176" s="157"/>
      <c r="AL176" s="157"/>
      <c r="AM176" s="262"/>
      <c r="AN176" s="198"/>
      <c r="AO176" s="198"/>
      <c r="AP176" s="198"/>
      <c r="AQ176" s="157"/>
      <c r="AR176" s="157"/>
      <c r="AS176" s="157"/>
      <c r="AT176" s="262"/>
      <c r="AU176" s="198"/>
      <c r="AV176" s="198"/>
      <c r="AW176" s="198"/>
      <c r="AX176" s="157"/>
      <c r="AY176" s="157"/>
      <c r="AZ176" s="157"/>
      <c r="BA176" s="262"/>
      <c r="BB176" s="198"/>
      <c r="BC176" s="198"/>
      <c r="BD176" s="198"/>
      <c r="BE176" s="157"/>
      <c r="BF176" s="157"/>
      <c r="BG176" s="157"/>
      <c r="BH176" s="262"/>
      <c r="BI176" s="198"/>
      <c r="BJ176" s="198"/>
      <c r="BK176" s="198"/>
      <c r="BL176" s="157"/>
      <c r="BM176" s="157"/>
      <c r="BN176" s="157"/>
      <c r="BO176" s="262"/>
      <c r="BP176" s="198"/>
      <c r="BQ176" s="198"/>
      <c r="BR176" s="198"/>
      <c r="BS176" s="157"/>
      <c r="BT176" s="157"/>
      <c r="BU176" s="157"/>
      <c r="BV176" s="262"/>
      <c r="BW176" s="198"/>
      <c r="BX176" s="198"/>
      <c r="BY176" s="198"/>
      <c r="BZ176" s="157"/>
      <c r="CA176" s="157"/>
      <c r="CB176" s="157"/>
      <c r="CC176" s="262"/>
      <c r="CD176" s="198"/>
      <c r="CE176" s="198"/>
      <c r="CF176" s="198"/>
      <c r="CG176" s="186"/>
      <c r="CH176" s="765"/>
      <c r="CI176" s="307"/>
      <c r="CJ176" s="307"/>
      <c r="CK176" s="307"/>
      <c r="CL176" s="317"/>
      <c r="CM176" s="307"/>
      <c r="CN176" s="298"/>
      <c r="CO176" s="298"/>
      <c r="CP176" s="298"/>
      <c r="CQ176" s="298"/>
      <c r="CR176" s="298"/>
      <c r="CS176" s="298"/>
      <c r="CT176" s="35"/>
    </row>
    <row r="177" spans="1:98" ht="33.75" customHeight="1">
      <c r="A177" s="754"/>
      <c r="B177" s="754"/>
      <c r="C177" s="754"/>
      <c r="D177" s="754"/>
      <c r="E177" s="754">
        <v>2</v>
      </c>
      <c r="F177" s="668"/>
      <c r="G177" s="668"/>
      <c r="H177" s="668"/>
      <c r="I177" s="755"/>
      <c r="J177" s="755" t="s">
        <v>1708</v>
      </c>
      <c r="K177" s="101"/>
      <c r="L177" s="670" t="str">
        <f>mergeValue(A177) &amp;"."&amp; mergeValue(B177)&amp;"."&amp; mergeValue(C177)&amp;"."&amp; mergeValue(D177)&amp;"."&amp; mergeValue(E177)</f>
        <v>1.8.2.1.2</v>
      </c>
      <c r="M177" s="172" t="s">
        <v>10</v>
      </c>
      <c r="N177" s="286"/>
      <c r="O177" s="756" t="s">
        <v>306</v>
      </c>
      <c r="P177" s="757"/>
      <c r="Q177" s="757"/>
      <c r="R177" s="757"/>
      <c r="S177" s="757"/>
      <c r="T177" s="757"/>
      <c r="U177" s="757"/>
      <c r="V177" s="757"/>
      <c r="W177" s="757"/>
      <c r="X177" s="757"/>
      <c r="Y177" s="757"/>
      <c r="Z177" s="757"/>
      <c r="AA177" s="757"/>
      <c r="AB177" s="757"/>
      <c r="AC177" s="757"/>
      <c r="AD177" s="757"/>
      <c r="AE177" s="757"/>
      <c r="AF177" s="757"/>
      <c r="AG177" s="757"/>
      <c r="AH177" s="757"/>
      <c r="AI177" s="757"/>
      <c r="AJ177" s="757"/>
      <c r="AK177" s="757"/>
      <c r="AL177" s="757"/>
      <c r="AM177" s="757"/>
      <c r="AN177" s="757"/>
      <c r="AO177" s="757"/>
      <c r="AP177" s="757"/>
      <c r="AQ177" s="757"/>
      <c r="AR177" s="757"/>
      <c r="AS177" s="757"/>
      <c r="AT177" s="757"/>
      <c r="AU177" s="757"/>
      <c r="AV177" s="757"/>
      <c r="AW177" s="757"/>
      <c r="AX177" s="757"/>
      <c r="AY177" s="757"/>
      <c r="AZ177" s="757"/>
      <c r="BA177" s="757"/>
      <c r="BB177" s="757"/>
      <c r="BC177" s="757"/>
      <c r="BD177" s="757"/>
      <c r="BE177" s="757"/>
      <c r="BF177" s="757"/>
      <c r="BG177" s="757"/>
      <c r="BH177" s="757"/>
      <c r="BI177" s="757"/>
      <c r="BJ177" s="757"/>
      <c r="BK177" s="757"/>
      <c r="BL177" s="757"/>
      <c r="BM177" s="757"/>
      <c r="BN177" s="757"/>
      <c r="BO177" s="757"/>
      <c r="BP177" s="757"/>
      <c r="BQ177" s="757"/>
      <c r="BR177" s="757"/>
      <c r="BS177" s="757"/>
      <c r="BT177" s="757"/>
      <c r="BU177" s="757"/>
      <c r="BV177" s="757"/>
      <c r="BW177" s="757"/>
      <c r="BX177" s="757"/>
      <c r="BY177" s="757"/>
      <c r="BZ177" s="757"/>
      <c r="CA177" s="757"/>
      <c r="CB177" s="757"/>
      <c r="CC177" s="757"/>
      <c r="CD177" s="757"/>
      <c r="CE177" s="757"/>
      <c r="CF177" s="757"/>
      <c r="CG177" s="758"/>
      <c r="CH177" s="286" t="s">
        <v>509</v>
      </c>
      <c r="CJ177" s="317" t="str">
        <f>strCheckUnique(CK177:CK180)</f>
        <v/>
      </c>
      <c r="CL177" s="317"/>
    </row>
    <row r="178" spans="1:98" ht="66" customHeight="1">
      <c r="A178" s="754"/>
      <c r="B178" s="754"/>
      <c r="C178" s="754"/>
      <c r="D178" s="754"/>
      <c r="E178" s="754"/>
      <c r="F178" s="340">
        <v>1</v>
      </c>
      <c r="G178" s="340"/>
      <c r="H178" s="340"/>
      <c r="I178" s="755"/>
      <c r="J178" s="755"/>
      <c r="K178" s="344"/>
      <c r="L178" s="670" t="str">
        <f>mergeValue(A178) &amp;"."&amp; mergeValue(B178)&amp;"."&amp; mergeValue(C178)&amp;"."&amp; mergeValue(D178)&amp;"."&amp; mergeValue(E178)&amp;"."&amp; mergeValue(F178)</f>
        <v>1.8.2.1.2.1</v>
      </c>
      <c r="M178" s="333"/>
      <c r="N178" s="759"/>
      <c r="O178" s="674">
        <v>30.04</v>
      </c>
      <c r="P178" s="192"/>
      <c r="Q178" s="192"/>
      <c r="R178" s="760" t="s">
        <v>1380</v>
      </c>
      <c r="S178" s="761" t="s">
        <v>87</v>
      </c>
      <c r="T178" s="760" t="s">
        <v>1721</v>
      </c>
      <c r="U178" s="761" t="s">
        <v>87</v>
      </c>
      <c r="V178" s="674">
        <v>41.5</v>
      </c>
      <c r="W178" s="192"/>
      <c r="X178" s="192"/>
      <c r="Y178" s="760" t="s">
        <v>1722</v>
      </c>
      <c r="Z178" s="761" t="s">
        <v>87</v>
      </c>
      <c r="AA178" s="760" t="s">
        <v>1723</v>
      </c>
      <c r="AB178" s="761" t="s">
        <v>87</v>
      </c>
      <c r="AC178" s="674">
        <v>41.5</v>
      </c>
      <c r="AD178" s="192"/>
      <c r="AE178" s="192"/>
      <c r="AF178" s="760" t="s">
        <v>1724</v>
      </c>
      <c r="AG178" s="761" t="s">
        <v>87</v>
      </c>
      <c r="AH178" s="760" t="s">
        <v>1725</v>
      </c>
      <c r="AI178" s="761" t="s">
        <v>87</v>
      </c>
      <c r="AJ178" s="674">
        <v>48.31</v>
      </c>
      <c r="AK178" s="192"/>
      <c r="AL178" s="192"/>
      <c r="AM178" s="760" t="s">
        <v>1734</v>
      </c>
      <c r="AN178" s="761" t="s">
        <v>87</v>
      </c>
      <c r="AO178" s="760" t="s">
        <v>1735</v>
      </c>
      <c r="AP178" s="761" t="s">
        <v>87</v>
      </c>
      <c r="AQ178" s="674">
        <v>48.31</v>
      </c>
      <c r="AR178" s="192"/>
      <c r="AS178" s="192"/>
      <c r="AT178" s="760" t="s">
        <v>1726</v>
      </c>
      <c r="AU178" s="761" t="s">
        <v>87</v>
      </c>
      <c r="AV178" s="760" t="s">
        <v>1727</v>
      </c>
      <c r="AW178" s="761" t="s">
        <v>87</v>
      </c>
      <c r="AX178" s="674">
        <v>52.25</v>
      </c>
      <c r="AY178" s="192"/>
      <c r="AZ178" s="192"/>
      <c r="BA178" s="760" t="s">
        <v>1736</v>
      </c>
      <c r="BB178" s="761" t="s">
        <v>87</v>
      </c>
      <c r="BC178" s="760" t="s">
        <v>1737</v>
      </c>
      <c r="BD178" s="761" t="s">
        <v>87</v>
      </c>
      <c r="BE178" s="674">
        <v>52.25</v>
      </c>
      <c r="BF178" s="192"/>
      <c r="BG178" s="192"/>
      <c r="BH178" s="760" t="s">
        <v>1700</v>
      </c>
      <c r="BI178" s="761" t="s">
        <v>87</v>
      </c>
      <c r="BJ178" s="760" t="s">
        <v>1728</v>
      </c>
      <c r="BK178" s="761" t="s">
        <v>87</v>
      </c>
      <c r="BL178" s="674">
        <v>54.86</v>
      </c>
      <c r="BM178" s="192"/>
      <c r="BN178" s="192"/>
      <c r="BO178" s="760" t="s">
        <v>1729</v>
      </c>
      <c r="BP178" s="761" t="s">
        <v>87</v>
      </c>
      <c r="BQ178" s="760" t="s">
        <v>1730</v>
      </c>
      <c r="BR178" s="761" t="s">
        <v>87</v>
      </c>
      <c r="BS178" s="674">
        <v>46.92</v>
      </c>
      <c r="BT178" s="192"/>
      <c r="BU178" s="192"/>
      <c r="BV178" s="760" t="s">
        <v>1731</v>
      </c>
      <c r="BW178" s="761" t="s">
        <v>87</v>
      </c>
      <c r="BX178" s="760" t="s">
        <v>1732</v>
      </c>
      <c r="BY178" s="761" t="s">
        <v>87</v>
      </c>
      <c r="BZ178" s="674">
        <v>49.3</v>
      </c>
      <c r="CA178" s="192"/>
      <c r="CB178" s="192"/>
      <c r="CC178" s="760" t="s">
        <v>1733</v>
      </c>
      <c r="CD178" s="761" t="s">
        <v>87</v>
      </c>
      <c r="CE178" s="760" t="s">
        <v>1381</v>
      </c>
      <c r="CF178" s="761" t="s">
        <v>88</v>
      </c>
      <c r="CG178" s="282"/>
      <c r="CH178" s="763" t="s">
        <v>510</v>
      </c>
      <c r="CI178" s="298" t="str">
        <f>strCheckDate(O179:CG179)</f>
        <v/>
      </c>
      <c r="CK178" s="317" t="str">
        <f>IF(M178="","",M178 )</f>
        <v/>
      </c>
      <c r="CL178" s="317"/>
      <c r="CM178" s="317"/>
      <c r="CN178" s="317"/>
    </row>
    <row r="179" spans="1:98" ht="14.25" hidden="1" customHeight="1">
      <c r="A179" s="754"/>
      <c r="B179" s="754"/>
      <c r="C179" s="754"/>
      <c r="D179" s="754"/>
      <c r="E179" s="754"/>
      <c r="F179" s="340"/>
      <c r="G179" s="340"/>
      <c r="H179" s="340"/>
      <c r="I179" s="755"/>
      <c r="J179" s="755"/>
      <c r="K179" s="344"/>
      <c r="L179" s="171"/>
      <c r="M179" s="205"/>
      <c r="N179" s="759"/>
      <c r="O179" s="299"/>
      <c r="P179" s="296"/>
      <c r="Q179" s="297" t="str">
        <f>R178 &amp; "-" &amp; T178</f>
        <v>01.01.2019-30.06.2019</v>
      </c>
      <c r="R179" s="760"/>
      <c r="S179" s="761"/>
      <c r="T179" s="762"/>
      <c r="U179" s="761"/>
      <c r="V179" s="299"/>
      <c r="W179" s="296"/>
      <c r="X179" s="297" t="str">
        <f>Y178 &amp; "-" &amp; AA178</f>
        <v>01.07.2019-31.12.2019</v>
      </c>
      <c r="Y179" s="760"/>
      <c r="Z179" s="761"/>
      <c r="AA179" s="762"/>
      <c r="AB179" s="761"/>
      <c r="AC179" s="299"/>
      <c r="AD179" s="296"/>
      <c r="AE179" s="297" t="str">
        <f>AF178 &amp; "-" &amp; AH178</f>
        <v>01.01.2020-30.06.2020</v>
      </c>
      <c r="AF179" s="760"/>
      <c r="AG179" s="761"/>
      <c r="AH179" s="762"/>
      <c r="AI179" s="761"/>
      <c r="AJ179" s="299"/>
      <c r="AK179" s="296"/>
      <c r="AL179" s="297" t="str">
        <f>AM178 &amp; "-" &amp; AO178</f>
        <v>01.07.2020-31.12.2020</v>
      </c>
      <c r="AM179" s="760"/>
      <c r="AN179" s="761"/>
      <c r="AO179" s="762"/>
      <c r="AP179" s="761"/>
      <c r="AQ179" s="299"/>
      <c r="AR179" s="296"/>
      <c r="AS179" s="297" t="str">
        <f>AT178 &amp; "-" &amp; AV178</f>
        <v>01.01.2021-30.06.2021</v>
      </c>
      <c r="AT179" s="760"/>
      <c r="AU179" s="761"/>
      <c r="AV179" s="762"/>
      <c r="AW179" s="761"/>
      <c r="AX179" s="299"/>
      <c r="AY179" s="296"/>
      <c r="AZ179" s="297" t="str">
        <f>BA178 &amp; "-" &amp; BC178</f>
        <v>01.07.2021-31.12.2021</v>
      </c>
      <c r="BA179" s="760"/>
      <c r="BB179" s="761"/>
      <c r="BC179" s="762"/>
      <c r="BD179" s="761"/>
      <c r="BE179" s="299"/>
      <c r="BF179" s="296"/>
      <c r="BG179" s="297" t="str">
        <f>BH178 &amp; "-" &amp; BJ178</f>
        <v>01.01.2022-30.06.2022</v>
      </c>
      <c r="BH179" s="760"/>
      <c r="BI179" s="761"/>
      <c r="BJ179" s="762"/>
      <c r="BK179" s="761"/>
      <c r="BL179" s="299"/>
      <c r="BM179" s="296"/>
      <c r="BN179" s="297" t="str">
        <f>BO178 &amp; "-" &amp; BQ178</f>
        <v>01.07.2022-31.12.2022</v>
      </c>
      <c r="BO179" s="760"/>
      <c r="BP179" s="761"/>
      <c r="BQ179" s="762"/>
      <c r="BR179" s="761"/>
      <c r="BS179" s="299"/>
      <c r="BT179" s="296"/>
      <c r="BU179" s="297" t="str">
        <f>BV178 &amp; "-" &amp; BX178</f>
        <v>01.01.2023-30.06.2023</v>
      </c>
      <c r="BV179" s="760"/>
      <c r="BW179" s="761"/>
      <c r="BX179" s="762"/>
      <c r="BY179" s="761"/>
      <c r="BZ179" s="299"/>
      <c r="CA179" s="296"/>
      <c r="CB179" s="297" t="str">
        <f>CC178 &amp; "-" &amp; CE178</f>
        <v>01.07.2023-31.12.2023</v>
      </c>
      <c r="CC179" s="760"/>
      <c r="CD179" s="761"/>
      <c r="CE179" s="762"/>
      <c r="CF179" s="761"/>
      <c r="CG179" s="282"/>
      <c r="CH179" s="764"/>
      <c r="CL179" s="317"/>
    </row>
    <row r="180" spans="1:98" customFormat="1" ht="15" customHeight="1">
      <c r="A180" s="754"/>
      <c r="B180" s="754"/>
      <c r="C180" s="754"/>
      <c r="D180" s="754"/>
      <c r="E180" s="754"/>
      <c r="F180" s="340"/>
      <c r="G180" s="340"/>
      <c r="H180" s="340"/>
      <c r="I180" s="755"/>
      <c r="J180" s="755"/>
      <c r="K180" s="201"/>
      <c r="L180" s="112"/>
      <c r="M180" s="175" t="s">
        <v>410</v>
      </c>
      <c r="N180" s="197"/>
      <c r="O180" s="157"/>
      <c r="P180" s="157"/>
      <c r="Q180" s="157"/>
      <c r="R180" s="262"/>
      <c r="S180" s="198"/>
      <c r="T180" s="198"/>
      <c r="U180" s="198"/>
      <c r="V180" s="157"/>
      <c r="W180" s="157"/>
      <c r="X180" s="157"/>
      <c r="Y180" s="262"/>
      <c r="Z180" s="198"/>
      <c r="AA180" s="198"/>
      <c r="AB180" s="198"/>
      <c r="AC180" s="157"/>
      <c r="AD180" s="157"/>
      <c r="AE180" s="157"/>
      <c r="AF180" s="262"/>
      <c r="AG180" s="198"/>
      <c r="AH180" s="198"/>
      <c r="AI180" s="198"/>
      <c r="AJ180" s="157"/>
      <c r="AK180" s="157"/>
      <c r="AL180" s="157"/>
      <c r="AM180" s="262"/>
      <c r="AN180" s="198"/>
      <c r="AO180" s="198"/>
      <c r="AP180" s="198"/>
      <c r="AQ180" s="157"/>
      <c r="AR180" s="157"/>
      <c r="AS180" s="157"/>
      <c r="AT180" s="262"/>
      <c r="AU180" s="198"/>
      <c r="AV180" s="198"/>
      <c r="AW180" s="198"/>
      <c r="AX180" s="157"/>
      <c r="AY180" s="157"/>
      <c r="AZ180" s="157"/>
      <c r="BA180" s="262"/>
      <c r="BB180" s="198"/>
      <c r="BC180" s="198"/>
      <c r="BD180" s="198"/>
      <c r="BE180" s="157"/>
      <c r="BF180" s="157"/>
      <c r="BG180" s="157"/>
      <c r="BH180" s="262"/>
      <c r="BI180" s="198"/>
      <c r="BJ180" s="198"/>
      <c r="BK180" s="198"/>
      <c r="BL180" s="157"/>
      <c r="BM180" s="157"/>
      <c r="BN180" s="157"/>
      <c r="BO180" s="262"/>
      <c r="BP180" s="198"/>
      <c r="BQ180" s="198"/>
      <c r="BR180" s="198"/>
      <c r="BS180" s="157"/>
      <c r="BT180" s="157"/>
      <c r="BU180" s="157"/>
      <c r="BV180" s="262"/>
      <c r="BW180" s="198"/>
      <c r="BX180" s="198"/>
      <c r="BY180" s="198"/>
      <c r="BZ180" s="157"/>
      <c r="CA180" s="157"/>
      <c r="CB180" s="157"/>
      <c r="CC180" s="262"/>
      <c r="CD180" s="198"/>
      <c r="CE180" s="198"/>
      <c r="CF180" s="198"/>
      <c r="CG180" s="186"/>
      <c r="CH180" s="765"/>
      <c r="CI180" s="307"/>
      <c r="CJ180" s="307"/>
      <c r="CK180" s="307"/>
      <c r="CL180" s="317"/>
      <c r="CM180" s="307"/>
      <c r="CN180" s="298"/>
      <c r="CO180" s="298"/>
      <c r="CP180" s="298"/>
      <c r="CQ180" s="298"/>
      <c r="CR180" s="298"/>
      <c r="CS180" s="298"/>
      <c r="CT180" s="35"/>
    </row>
    <row r="181" spans="1:98" ht="33.75" customHeight="1">
      <c r="A181" s="754"/>
      <c r="B181" s="754"/>
      <c r="C181" s="754"/>
      <c r="D181" s="754"/>
      <c r="E181" s="754">
        <v>3</v>
      </c>
      <c r="F181" s="668"/>
      <c r="G181" s="668"/>
      <c r="H181" s="668"/>
      <c r="I181" s="755"/>
      <c r="J181" s="755" t="s">
        <v>1708</v>
      </c>
      <c r="K181" s="101"/>
      <c r="L181" s="670" t="str">
        <f>mergeValue(A181) &amp;"."&amp; mergeValue(B181)&amp;"."&amp; mergeValue(C181)&amp;"."&amp; mergeValue(D181)&amp;"."&amp; mergeValue(E181)</f>
        <v>1.8.2.1.3</v>
      </c>
      <c r="M181" s="172" t="s">
        <v>10</v>
      </c>
      <c r="N181" s="286"/>
      <c r="O181" s="756" t="s">
        <v>307</v>
      </c>
      <c r="P181" s="757"/>
      <c r="Q181" s="757"/>
      <c r="R181" s="757"/>
      <c r="S181" s="757"/>
      <c r="T181" s="757"/>
      <c r="U181" s="757"/>
      <c r="V181" s="757"/>
      <c r="W181" s="757"/>
      <c r="X181" s="757"/>
      <c r="Y181" s="757"/>
      <c r="Z181" s="757"/>
      <c r="AA181" s="757"/>
      <c r="AB181" s="757"/>
      <c r="AC181" s="757"/>
      <c r="AD181" s="757"/>
      <c r="AE181" s="757"/>
      <c r="AF181" s="757"/>
      <c r="AG181" s="757"/>
      <c r="AH181" s="757"/>
      <c r="AI181" s="757"/>
      <c r="AJ181" s="757"/>
      <c r="AK181" s="757"/>
      <c r="AL181" s="757"/>
      <c r="AM181" s="757"/>
      <c r="AN181" s="757"/>
      <c r="AO181" s="757"/>
      <c r="AP181" s="757"/>
      <c r="AQ181" s="757"/>
      <c r="AR181" s="757"/>
      <c r="AS181" s="757"/>
      <c r="AT181" s="757"/>
      <c r="AU181" s="757"/>
      <c r="AV181" s="757"/>
      <c r="AW181" s="757"/>
      <c r="AX181" s="757"/>
      <c r="AY181" s="757"/>
      <c r="AZ181" s="757"/>
      <c r="BA181" s="757"/>
      <c r="BB181" s="757"/>
      <c r="BC181" s="757"/>
      <c r="BD181" s="757"/>
      <c r="BE181" s="757"/>
      <c r="BF181" s="757"/>
      <c r="BG181" s="757"/>
      <c r="BH181" s="757"/>
      <c r="BI181" s="757"/>
      <c r="BJ181" s="757"/>
      <c r="BK181" s="757"/>
      <c r="BL181" s="757"/>
      <c r="BM181" s="757"/>
      <c r="BN181" s="757"/>
      <c r="BO181" s="757"/>
      <c r="BP181" s="757"/>
      <c r="BQ181" s="757"/>
      <c r="BR181" s="757"/>
      <c r="BS181" s="757"/>
      <c r="BT181" s="757"/>
      <c r="BU181" s="757"/>
      <c r="BV181" s="757"/>
      <c r="BW181" s="757"/>
      <c r="BX181" s="757"/>
      <c r="BY181" s="757"/>
      <c r="BZ181" s="757"/>
      <c r="CA181" s="757"/>
      <c r="CB181" s="757"/>
      <c r="CC181" s="757"/>
      <c r="CD181" s="757"/>
      <c r="CE181" s="757"/>
      <c r="CF181" s="757"/>
      <c r="CG181" s="758"/>
      <c r="CH181" s="286" t="s">
        <v>509</v>
      </c>
      <c r="CJ181" s="317" t="str">
        <f>strCheckUnique(CK181:CK184)</f>
        <v/>
      </c>
      <c r="CL181" s="317"/>
    </row>
    <row r="182" spans="1:98" ht="66" customHeight="1">
      <c r="A182" s="754"/>
      <c r="B182" s="754"/>
      <c r="C182" s="754"/>
      <c r="D182" s="754"/>
      <c r="E182" s="754"/>
      <c r="F182" s="340">
        <v>1</v>
      </c>
      <c r="G182" s="340"/>
      <c r="H182" s="340"/>
      <c r="I182" s="755"/>
      <c r="J182" s="755"/>
      <c r="K182" s="344"/>
      <c r="L182" s="670" t="str">
        <f>mergeValue(A182) &amp;"."&amp; mergeValue(B182)&amp;"."&amp; mergeValue(C182)&amp;"."&amp; mergeValue(D182)&amp;"."&amp; mergeValue(E182)&amp;"."&amp; mergeValue(F182)</f>
        <v>1.8.2.1.3.1</v>
      </c>
      <c r="M182" s="333"/>
      <c r="N182" s="759"/>
      <c r="O182" s="674">
        <v>30.04</v>
      </c>
      <c r="P182" s="192"/>
      <c r="Q182" s="192"/>
      <c r="R182" s="760" t="s">
        <v>1380</v>
      </c>
      <c r="S182" s="761" t="s">
        <v>87</v>
      </c>
      <c r="T182" s="760" t="s">
        <v>1721</v>
      </c>
      <c r="U182" s="761" t="s">
        <v>87</v>
      </c>
      <c r="V182" s="674">
        <v>41.5</v>
      </c>
      <c r="W182" s="192"/>
      <c r="X182" s="192"/>
      <c r="Y182" s="760" t="s">
        <v>1722</v>
      </c>
      <c r="Z182" s="761" t="s">
        <v>87</v>
      </c>
      <c r="AA182" s="760" t="s">
        <v>1723</v>
      </c>
      <c r="AB182" s="761" t="s">
        <v>87</v>
      </c>
      <c r="AC182" s="674">
        <v>41.5</v>
      </c>
      <c r="AD182" s="192"/>
      <c r="AE182" s="192"/>
      <c r="AF182" s="760" t="s">
        <v>1724</v>
      </c>
      <c r="AG182" s="761" t="s">
        <v>87</v>
      </c>
      <c r="AH182" s="760" t="s">
        <v>1725</v>
      </c>
      <c r="AI182" s="761" t="s">
        <v>87</v>
      </c>
      <c r="AJ182" s="674">
        <v>48.31</v>
      </c>
      <c r="AK182" s="192"/>
      <c r="AL182" s="192"/>
      <c r="AM182" s="760" t="s">
        <v>1734</v>
      </c>
      <c r="AN182" s="761" t="s">
        <v>87</v>
      </c>
      <c r="AO182" s="760" t="s">
        <v>1735</v>
      </c>
      <c r="AP182" s="761" t="s">
        <v>87</v>
      </c>
      <c r="AQ182" s="674">
        <v>48.31</v>
      </c>
      <c r="AR182" s="192"/>
      <c r="AS182" s="192"/>
      <c r="AT182" s="760" t="s">
        <v>1726</v>
      </c>
      <c r="AU182" s="761" t="s">
        <v>87</v>
      </c>
      <c r="AV182" s="760" t="s">
        <v>1727</v>
      </c>
      <c r="AW182" s="761" t="s">
        <v>87</v>
      </c>
      <c r="AX182" s="674">
        <v>52.25</v>
      </c>
      <c r="AY182" s="192"/>
      <c r="AZ182" s="192"/>
      <c r="BA182" s="760" t="s">
        <v>1736</v>
      </c>
      <c r="BB182" s="761" t="s">
        <v>87</v>
      </c>
      <c r="BC182" s="760" t="s">
        <v>1737</v>
      </c>
      <c r="BD182" s="761" t="s">
        <v>87</v>
      </c>
      <c r="BE182" s="674">
        <v>52.25</v>
      </c>
      <c r="BF182" s="192"/>
      <c r="BG182" s="192"/>
      <c r="BH182" s="760" t="s">
        <v>1700</v>
      </c>
      <c r="BI182" s="761" t="s">
        <v>87</v>
      </c>
      <c r="BJ182" s="760" t="s">
        <v>1728</v>
      </c>
      <c r="BK182" s="761" t="s">
        <v>87</v>
      </c>
      <c r="BL182" s="674">
        <v>54.86</v>
      </c>
      <c r="BM182" s="192"/>
      <c r="BN182" s="192"/>
      <c r="BO182" s="760" t="s">
        <v>1729</v>
      </c>
      <c r="BP182" s="761" t="s">
        <v>87</v>
      </c>
      <c r="BQ182" s="760" t="s">
        <v>1730</v>
      </c>
      <c r="BR182" s="761" t="s">
        <v>87</v>
      </c>
      <c r="BS182" s="674">
        <v>46.92</v>
      </c>
      <c r="BT182" s="192"/>
      <c r="BU182" s="192"/>
      <c r="BV182" s="760" t="s">
        <v>1731</v>
      </c>
      <c r="BW182" s="761" t="s">
        <v>87</v>
      </c>
      <c r="BX182" s="760" t="s">
        <v>1732</v>
      </c>
      <c r="BY182" s="761" t="s">
        <v>87</v>
      </c>
      <c r="BZ182" s="674">
        <v>49.3</v>
      </c>
      <c r="CA182" s="192"/>
      <c r="CB182" s="192"/>
      <c r="CC182" s="760" t="s">
        <v>1733</v>
      </c>
      <c r="CD182" s="761" t="s">
        <v>87</v>
      </c>
      <c r="CE182" s="760" t="s">
        <v>1381</v>
      </c>
      <c r="CF182" s="761" t="s">
        <v>88</v>
      </c>
      <c r="CG182" s="282"/>
      <c r="CH182" s="763" t="s">
        <v>510</v>
      </c>
      <c r="CI182" s="298" t="str">
        <f>strCheckDate(O183:CG183)</f>
        <v/>
      </c>
      <c r="CK182" s="317" t="str">
        <f>IF(M182="","",M182 )</f>
        <v/>
      </c>
      <c r="CL182" s="317"/>
      <c r="CM182" s="317"/>
      <c r="CN182" s="317"/>
    </row>
    <row r="183" spans="1:98" ht="14.25" hidden="1" customHeight="1">
      <c r="A183" s="754"/>
      <c r="B183" s="754"/>
      <c r="C183" s="754"/>
      <c r="D183" s="754"/>
      <c r="E183" s="754"/>
      <c r="F183" s="340"/>
      <c r="G183" s="340"/>
      <c r="H183" s="340"/>
      <c r="I183" s="755"/>
      <c r="J183" s="755"/>
      <c r="K183" s="344"/>
      <c r="L183" s="171"/>
      <c r="M183" s="205"/>
      <c r="N183" s="759"/>
      <c r="O183" s="299"/>
      <c r="P183" s="296"/>
      <c r="Q183" s="297" t="str">
        <f>R182 &amp; "-" &amp; T182</f>
        <v>01.01.2019-30.06.2019</v>
      </c>
      <c r="R183" s="760"/>
      <c r="S183" s="761"/>
      <c r="T183" s="762"/>
      <c r="U183" s="761"/>
      <c r="V183" s="299"/>
      <c r="W183" s="296"/>
      <c r="X183" s="297" t="str">
        <f>Y182 &amp; "-" &amp; AA182</f>
        <v>01.07.2019-31.12.2019</v>
      </c>
      <c r="Y183" s="760"/>
      <c r="Z183" s="761"/>
      <c r="AA183" s="762"/>
      <c r="AB183" s="761"/>
      <c r="AC183" s="299"/>
      <c r="AD183" s="296"/>
      <c r="AE183" s="297" t="str">
        <f>AF182 &amp; "-" &amp; AH182</f>
        <v>01.01.2020-30.06.2020</v>
      </c>
      <c r="AF183" s="760"/>
      <c r="AG183" s="761"/>
      <c r="AH183" s="762"/>
      <c r="AI183" s="761"/>
      <c r="AJ183" s="299"/>
      <c r="AK183" s="296"/>
      <c r="AL183" s="297" t="str">
        <f>AM182 &amp; "-" &amp; AO182</f>
        <v>01.07.2020-31.12.2020</v>
      </c>
      <c r="AM183" s="760"/>
      <c r="AN183" s="761"/>
      <c r="AO183" s="762"/>
      <c r="AP183" s="761"/>
      <c r="AQ183" s="299"/>
      <c r="AR183" s="296"/>
      <c r="AS183" s="297" t="str">
        <f>AT182 &amp; "-" &amp; AV182</f>
        <v>01.01.2021-30.06.2021</v>
      </c>
      <c r="AT183" s="760"/>
      <c r="AU183" s="761"/>
      <c r="AV183" s="762"/>
      <c r="AW183" s="761"/>
      <c r="AX183" s="299"/>
      <c r="AY183" s="296"/>
      <c r="AZ183" s="297" t="str">
        <f>BA182 &amp; "-" &amp; BC182</f>
        <v>01.07.2021-31.12.2021</v>
      </c>
      <c r="BA183" s="760"/>
      <c r="BB183" s="761"/>
      <c r="BC183" s="762"/>
      <c r="BD183" s="761"/>
      <c r="BE183" s="299"/>
      <c r="BF183" s="296"/>
      <c r="BG183" s="297" t="str">
        <f>BH182 &amp; "-" &amp; BJ182</f>
        <v>01.01.2022-30.06.2022</v>
      </c>
      <c r="BH183" s="760"/>
      <c r="BI183" s="761"/>
      <c r="BJ183" s="762"/>
      <c r="BK183" s="761"/>
      <c r="BL183" s="299"/>
      <c r="BM183" s="296"/>
      <c r="BN183" s="297" t="str">
        <f>BO182 &amp; "-" &amp; BQ182</f>
        <v>01.07.2022-31.12.2022</v>
      </c>
      <c r="BO183" s="760"/>
      <c r="BP183" s="761"/>
      <c r="BQ183" s="762"/>
      <c r="BR183" s="761"/>
      <c r="BS183" s="299"/>
      <c r="BT183" s="296"/>
      <c r="BU183" s="297" t="str">
        <f>BV182 &amp; "-" &amp; BX182</f>
        <v>01.01.2023-30.06.2023</v>
      </c>
      <c r="BV183" s="760"/>
      <c r="BW183" s="761"/>
      <c r="BX183" s="762"/>
      <c r="BY183" s="761"/>
      <c r="BZ183" s="299"/>
      <c r="CA183" s="296"/>
      <c r="CB183" s="297" t="str">
        <f>CC182 &amp; "-" &amp; CE182</f>
        <v>01.07.2023-31.12.2023</v>
      </c>
      <c r="CC183" s="760"/>
      <c r="CD183" s="761"/>
      <c r="CE183" s="762"/>
      <c r="CF183" s="761"/>
      <c r="CG183" s="282"/>
      <c r="CH183" s="764"/>
      <c r="CL183" s="317"/>
    </row>
    <row r="184" spans="1:98" customFormat="1" ht="15" customHeight="1">
      <c r="A184" s="754"/>
      <c r="B184" s="754"/>
      <c r="C184" s="754"/>
      <c r="D184" s="754"/>
      <c r="E184" s="754"/>
      <c r="F184" s="340"/>
      <c r="G184" s="340"/>
      <c r="H184" s="340"/>
      <c r="I184" s="755"/>
      <c r="J184" s="755"/>
      <c r="K184" s="201"/>
      <c r="L184" s="112"/>
      <c r="M184" s="175" t="s">
        <v>410</v>
      </c>
      <c r="N184" s="197"/>
      <c r="O184" s="157"/>
      <c r="P184" s="157"/>
      <c r="Q184" s="157"/>
      <c r="R184" s="262"/>
      <c r="S184" s="198"/>
      <c r="T184" s="198"/>
      <c r="U184" s="198"/>
      <c r="V184" s="157"/>
      <c r="W184" s="157"/>
      <c r="X184" s="157"/>
      <c r="Y184" s="262"/>
      <c r="Z184" s="198"/>
      <c r="AA184" s="198"/>
      <c r="AB184" s="198"/>
      <c r="AC184" s="157"/>
      <c r="AD184" s="157"/>
      <c r="AE184" s="157"/>
      <c r="AF184" s="262"/>
      <c r="AG184" s="198"/>
      <c r="AH184" s="198"/>
      <c r="AI184" s="198"/>
      <c r="AJ184" s="157"/>
      <c r="AK184" s="157"/>
      <c r="AL184" s="157"/>
      <c r="AM184" s="262"/>
      <c r="AN184" s="198"/>
      <c r="AO184" s="198"/>
      <c r="AP184" s="198"/>
      <c r="AQ184" s="157"/>
      <c r="AR184" s="157"/>
      <c r="AS184" s="157"/>
      <c r="AT184" s="262"/>
      <c r="AU184" s="198"/>
      <c r="AV184" s="198"/>
      <c r="AW184" s="198"/>
      <c r="AX184" s="157"/>
      <c r="AY184" s="157"/>
      <c r="AZ184" s="157"/>
      <c r="BA184" s="262"/>
      <c r="BB184" s="198"/>
      <c r="BC184" s="198"/>
      <c r="BD184" s="198"/>
      <c r="BE184" s="157"/>
      <c r="BF184" s="157"/>
      <c r="BG184" s="157"/>
      <c r="BH184" s="262"/>
      <c r="BI184" s="198"/>
      <c r="BJ184" s="198"/>
      <c r="BK184" s="198"/>
      <c r="BL184" s="157"/>
      <c r="BM184" s="157"/>
      <c r="BN184" s="157"/>
      <c r="BO184" s="262"/>
      <c r="BP184" s="198"/>
      <c r="BQ184" s="198"/>
      <c r="BR184" s="198"/>
      <c r="BS184" s="157"/>
      <c r="BT184" s="157"/>
      <c r="BU184" s="157"/>
      <c r="BV184" s="262"/>
      <c r="BW184" s="198"/>
      <c r="BX184" s="198"/>
      <c r="BY184" s="198"/>
      <c r="BZ184" s="157"/>
      <c r="CA184" s="157"/>
      <c r="CB184" s="157"/>
      <c r="CC184" s="262"/>
      <c r="CD184" s="198"/>
      <c r="CE184" s="198"/>
      <c r="CF184" s="198"/>
      <c r="CG184" s="186"/>
      <c r="CH184" s="765"/>
      <c r="CI184" s="307"/>
      <c r="CJ184" s="307"/>
      <c r="CK184" s="307"/>
      <c r="CL184" s="317"/>
      <c r="CM184" s="307"/>
      <c r="CN184" s="298"/>
      <c r="CO184" s="298"/>
      <c r="CP184" s="298"/>
      <c r="CQ184" s="298"/>
      <c r="CR184" s="298"/>
      <c r="CS184" s="298"/>
      <c r="CT184" s="35"/>
    </row>
    <row r="185" spans="1:98" customFormat="1" ht="15" customHeight="1">
      <c r="A185" s="754"/>
      <c r="B185" s="754"/>
      <c r="C185" s="754"/>
      <c r="D185" s="754"/>
      <c r="E185" s="340"/>
      <c r="F185" s="652"/>
      <c r="G185" s="652"/>
      <c r="H185" s="652"/>
      <c r="I185" s="755"/>
      <c r="J185" s="85"/>
      <c r="K185" s="201"/>
      <c r="L185" s="112"/>
      <c r="M185" s="164" t="s">
        <v>13</v>
      </c>
      <c r="N185" s="197"/>
      <c r="O185" s="157"/>
      <c r="P185" s="157"/>
      <c r="Q185" s="157"/>
      <c r="R185" s="262"/>
      <c r="S185" s="198"/>
      <c r="T185" s="198"/>
      <c r="U185" s="197"/>
      <c r="V185" s="157"/>
      <c r="W185" s="157"/>
      <c r="X185" s="157"/>
      <c r="Y185" s="262"/>
      <c r="Z185" s="198"/>
      <c r="AA185" s="198"/>
      <c r="AB185" s="197"/>
      <c r="AC185" s="157"/>
      <c r="AD185" s="157"/>
      <c r="AE185" s="157"/>
      <c r="AF185" s="262"/>
      <c r="AG185" s="198"/>
      <c r="AH185" s="198"/>
      <c r="AI185" s="197"/>
      <c r="AJ185" s="157"/>
      <c r="AK185" s="157"/>
      <c r="AL185" s="157"/>
      <c r="AM185" s="262"/>
      <c r="AN185" s="198"/>
      <c r="AO185" s="198"/>
      <c r="AP185" s="197"/>
      <c r="AQ185" s="157"/>
      <c r="AR185" s="157"/>
      <c r="AS185" s="157"/>
      <c r="AT185" s="262"/>
      <c r="AU185" s="198"/>
      <c r="AV185" s="198"/>
      <c r="AW185" s="197"/>
      <c r="AX185" s="157"/>
      <c r="AY185" s="157"/>
      <c r="AZ185" s="157"/>
      <c r="BA185" s="262"/>
      <c r="BB185" s="198"/>
      <c r="BC185" s="198"/>
      <c r="BD185" s="197"/>
      <c r="BE185" s="157"/>
      <c r="BF185" s="157"/>
      <c r="BG185" s="157"/>
      <c r="BH185" s="262"/>
      <c r="BI185" s="198"/>
      <c r="BJ185" s="198"/>
      <c r="BK185" s="197"/>
      <c r="BL185" s="157"/>
      <c r="BM185" s="157"/>
      <c r="BN185" s="157"/>
      <c r="BO185" s="262"/>
      <c r="BP185" s="198"/>
      <c r="BQ185" s="198"/>
      <c r="BR185" s="197"/>
      <c r="BS185" s="157"/>
      <c r="BT185" s="157"/>
      <c r="BU185" s="157"/>
      <c r="BV185" s="262"/>
      <c r="BW185" s="198"/>
      <c r="BX185" s="198"/>
      <c r="BY185" s="197"/>
      <c r="BZ185" s="157"/>
      <c r="CA185" s="157"/>
      <c r="CB185" s="157"/>
      <c r="CC185" s="262"/>
      <c r="CD185" s="198"/>
      <c r="CE185" s="198"/>
      <c r="CF185" s="197"/>
      <c r="CG185" s="198"/>
      <c r="CH185" s="186"/>
      <c r="CI185" s="307"/>
      <c r="CJ185" s="307"/>
      <c r="CK185" s="307"/>
      <c r="CL185" s="307"/>
      <c r="CM185" s="307"/>
      <c r="CN185" s="307"/>
      <c r="CO185" s="307"/>
      <c r="CP185" s="307"/>
      <c r="CQ185" s="307"/>
      <c r="CR185" s="307"/>
      <c r="CS185" s="307"/>
    </row>
    <row r="186" spans="1:98" customFormat="1" ht="15" customHeight="1">
      <c r="A186" s="754"/>
      <c r="B186" s="754"/>
      <c r="C186" s="754"/>
      <c r="D186" s="340"/>
      <c r="E186" s="345" t="s">
        <v>256</v>
      </c>
      <c r="F186" s="652"/>
      <c r="G186" s="652"/>
      <c r="H186" s="652"/>
      <c r="I186" s="201"/>
      <c r="J186" s="85"/>
      <c r="K186" s="180"/>
      <c r="L186" s="112"/>
      <c r="M186" s="163" t="s">
        <v>411</v>
      </c>
      <c r="N186" s="197"/>
      <c r="O186" s="157"/>
      <c r="P186" s="157"/>
      <c r="Q186" s="157"/>
      <c r="R186" s="262"/>
      <c r="S186" s="198"/>
      <c r="T186" s="198"/>
      <c r="U186" s="197"/>
      <c r="V186" s="157"/>
      <c r="W186" s="157"/>
      <c r="X186" s="157"/>
      <c r="Y186" s="262"/>
      <c r="Z186" s="198"/>
      <c r="AA186" s="198"/>
      <c r="AB186" s="197"/>
      <c r="AC186" s="157"/>
      <c r="AD186" s="157"/>
      <c r="AE186" s="157"/>
      <c r="AF186" s="262"/>
      <c r="AG186" s="198"/>
      <c r="AH186" s="198"/>
      <c r="AI186" s="197"/>
      <c r="AJ186" s="157"/>
      <c r="AK186" s="157"/>
      <c r="AL186" s="157"/>
      <c r="AM186" s="262"/>
      <c r="AN186" s="198"/>
      <c r="AO186" s="198"/>
      <c r="AP186" s="197"/>
      <c r="AQ186" s="157"/>
      <c r="AR186" s="157"/>
      <c r="AS186" s="157"/>
      <c r="AT186" s="262"/>
      <c r="AU186" s="198"/>
      <c r="AV186" s="198"/>
      <c r="AW186" s="197"/>
      <c r="AX186" s="157"/>
      <c r="AY186" s="157"/>
      <c r="AZ186" s="157"/>
      <c r="BA186" s="262"/>
      <c r="BB186" s="198"/>
      <c r="BC186" s="198"/>
      <c r="BD186" s="197"/>
      <c r="BE186" s="157"/>
      <c r="BF186" s="157"/>
      <c r="BG186" s="157"/>
      <c r="BH186" s="262"/>
      <c r="BI186" s="198"/>
      <c r="BJ186" s="198"/>
      <c r="BK186" s="197"/>
      <c r="BL186" s="157"/>
      <c r="BM186" s="157"/>
      <c r="BN186" s="157"/>
      <c r="BO186" s="262"/>
      <c r="BP186" s="198"/>
      <c r="BQ186" s="198"/>
      <c r="BR186" s="197"/>
      <c r="BS186" s="157"/>
      <c r="BT186" s="157"/>
      <c r="BU186" s="157"/>
      <c r="BV186" s="262"/>
      <c r="BW186" s="198"/>
      <c r="BX186" s="198"/>
      <c r="BY186" s="197"/>
      <c r="BZ186" s="157"/>
      <c r="CA186" s="157"/>
      <c r="CB186" s="157"/>
      <c r="CC186" s="262"/>
      <c r="CD186" s="198"/>
      <c r="CE186" s="198"/>
      <c r="CF186" s="197"/>
      <c r="CG186" s="198"/>
      <c r="CH186" s="186"/>
      <c r="CI186" s="307"/>
      <c r="CJ186" s="307"/>
      <c r="CK186" s="307"/>
      <c r="CL186" s="307"/>
      <c r="CM186" s="307"/>
      <c r="CN186" s="307"/>
      <c r="CO186" s="307"/>
      <c r="CP186" s="307"/>
      <c r="CQ186" s="307"/>
      <c r="CR186" s="307"/>
      <c r="CS186" s="307"/>
    </row>
    <row r="187" spans="1:98" ht="3" customHeight="1"/>
    <row r="188" spans="1:98" ht="48.95" customHeight="1">
      <c r="M188" s="749" t="s">
        <v>695</v>
      </c>
      <c r="N188" s="749"/>
      <c r="O188" s="749"/>
      <c r="P188" s="749"/>
      <c r="Q188" s="749"/>
      <c r="R188" s="749"/>
      <c r="S188" s="749"/>
      <c r="T188" s="749"/>
      <c r="U188" s="749"/>
      <c r="V188" s="749"/>
      <c r="W188" s="749"/>
      <c r="X188" s="749"/>
      <c r="Y188" s="749"/>
      <c r="Z188" s="749"/>
      <c r="AA188" s="749"/>
      <c r="AB188" s="749"/>
      <c r="AC188" s="749"/>
      <c r="AD188" s="749"/>
      <c r="AE188" s="749"/>
      <c r="AF188" s="749"/>
      <c r="AG188" s="749"/>
      <c r="AH188" s="749"/>
      <c r="AI188" s="749"/>
      <c r="AJ188" s="749"/>
      <c r="AK188" s="749"/>
      <c r="AL188" s="749"/>
      <c r="AM188" s="749"/>
      <c r="AN188" s="749"/>
      <c r="AO188" s="749"/>
      <c r="AP188" s="749"/>
      <c r="AQ188" s="749"/>
      <c r="AR188" s="749"/>
      <c r="AS188" s="749"/>
      <c r="AT188" s="749"/>
      <c r="AU188" s="749"/>
      <c r="AV188" s="749"/>
      <c r="AW188" s="749"/>
      <c r="AX188" s="749"/>
      <c r="AY188" s="749"/>
      <c r="AZ188" s="749"/>
      <c r="BA188" s="749"/>
      <c r="BB188" s="749"/>
      <c r="BC188" s="749"/>
      <c r="BD188" s="749"/>
      <c r="BE188" s="749"/>
      <c r="BF188" s="749"/>
      <c r="BG188" s="749"/>
      <c r="BH188" s="749"/>
      <c r="BI188" s="749"/>
      <c r="BJ188" s="749"/>
      <c r="BK188" s="749"/>
      <c r="BL188" s="749"/>
      <c r="BM188" s="749"/>
      <c r="BN188" s="749"/>
      <c r="BO188" s="749"/>
      <c r="BP188" s="749"/>
      <c r="BQ188" s="749"/>
      <c r="BR188" s="749"/>
      <c r="BS188" s="749"/>
      <c r="BT188" s="749"/>
      <c r="BU188" s="749"/>
      <c r="BV188" s="749"/>
      <c r="BW188" s="749"/>
      <c r="BX188" s="749"/>
      <c r="BY188" s="749"/>
      <c r="BZ188" s="749"/>
      <c r="CA188" s="749"/>
      <c r="CB188" s="749"/>
      <c r="CC188" s="749"/>
      <c r="CD188" s="749"/>
      <c r="CE188" s="749"/>
      <c r="CF188" s="749"/>
      <c r="CG188" s="749"/>
    </row>
  </sheetData>
  <sheetProtection algorithmName="SHA-512" hashValue="HoZg+A4U8PXjW3JwJbXVs0G/7McH1IHrW90kL/zX3Zkt63mQ4UspNaJShRBlNWdunovdZXPxtPXFUO2kihqFjg==" saltValue="lskeyp3HwiiTotd4Ta5dEQ==" spinCount="100000" sheet="1" objects="1" scenarios="1" formatColumns="0" formatRows="0"/>
  <dataConsolidate/>
  <mergeCells count="1501">
    <mergeCell ref="BP182:BP183"/>
    <mergeCell ref="BQ182:BQ183"/>
    <mergeCell ref="BR182:BR183"/>
    <mergeCell ref="BV182:BV183"/>
    <mergeCell ref="CC178:CC179"/>
    <mergeCell ref="CD178:CD179"/>
    <mergeCell ref="CE178:CE179"/>
    <mergeCell ref="CF178:CF179"/>
    <mergeCell ref="CH178:CH180"/>
    <mergeCell ref="E181:E184"/>
    <mergeCell ref="J181:J184"/>
    <mergeCell ref="O181:CG181"/>
    <mergeCell ref="N182:N183"/>
    <mergeCell ref="R182:R183"/>
    <mergeCell ref="S182:S183"/>
    <mergeCell ref="T182:T183"/>
    <mergeCell ref="U182:U183"/>
    <mergeCell ref="Y182:Y183"/>
    <mergeCell ref="Z182:Z183"/>
    <mergeCell ref="AA182:AA183"/>
    <mergeCell ref="AB182:AB183"/>
    <mergeCell ref="AF182:AF183"/>
    <mergeCell ref="AG182:AG183"/>
    <mergeCell ref="AH182:AH183"/>
    <mergeCell ref="AI182:AI183"/>
    <mergeCell ref="AM182:AM183"/>
    <mergeCell ref="AN182:AN183"/>
    <mergeCell ref="BW182:BW183"/>
    <mergeCell ref="BX182:BX183"/>
    <mergeCell ref="BY182:BY183"/>
    <mergeCell ref="CC182:CC183"/>
    <mergeCell ref="CD182:CD183"/>
    <mergeCell ref="CE182:CE183"/>
    <mergeCell ref="CF182:CF183"/>
    <mergeCell ref="CH182:CH184"/>
    <mergeCell ref="BH182:BH183"/>
    <mergeCell ref="AO182:AO183"/>
    <mergeCell ref="BK178:BK179"/>
    <mergeCell ref="BO178:BO179"/>
    <mergeCell ref="BP178:BP179"/>
    <mergeCell ref="BQ178:BQ179"/>
    <mergeCell ref="BR178:BR179"/>
    <mergeCell ref="BV178:BV179"/>
    <mergeCell ref="BW178:BW179"/>
    <mergeCell ref="BX178:BX179"/>
    <mergeCell ref="BY178:BY179"/>
    <mergeCell ref="AV178:AV179"/>
    <mergeCell ref="AW178:AW179"/>
    <mergeCell ref="BA178:BA179"/>
    <mergeCell ref="BB178:BB179"/>
    <mergeCell ref="BC178:BC179"/>
    <mergeCell ref="BD178:BD179"/>
    <mergeCell ref="BH178:BH179"/>
    <mergeCell ref="BI178:BI179"/>
    <mergeCell ref="BJ178:BJ179"/>
    <mergeCell ref="AP182:AP183"/>
    <mergeCell ref="AT182:AT183"/>
    <mergeCell ref="AU182:AU183"/>
    <mergeCell ref="AV182:AV183"/>
    <mergeCell ref="AW182:AW183"/>
    <mergeCell ref="BA182:BA183"/>
    <mergeCell ref="BB182:BB183"/>
    <mergeCell ref="BC182:BC183"/>
    <mergeCell ref="BD182:BD183"/>
    <mergeCell ref="BI182:BI183"/>
    <mergeCell ref="BJ182:BJ183"/>
    <mergeCell ref="BK182:BK183"/>
    <mergeCell ref="BO182:BO183"/>
    <mergeCell ref="CF166:CF167"/>
    <mergeCell ref="CH166:CH168"/>
    <mergeCell ref="E177:E180"/>
    <mergeCell ref="J177:J180"/>
    <mergeCell ref="O177:CG177"/>
    <mergeCell ref="N178:N179"/>
    <mergeCell ref="R178:R179"/>
    <mergeCell ref="S178:S179"/>
    <mergeCell ref="T178:T179"/>
    <mergeCell ref="U178:U179"/>
    <mergeCell ref="Y178:Y179"/>
    <mergeCell ref="Z178:Z179"/>
    <mergeCell ref="AA178:AA179"/>
    <mergeCell ref="AB178:AB179"/>
    <mergeCell ref="AF178:AF179"/>
    <mergeCell ref="AG178:AG179"/>
    <mergeCell ref="AH178:AH179"/>
    <mergeCell ref="AI178:AI179"/>
    <mergeCell ref="AM178:AM179"/>
    <mergeCell ref="AN178:AN179"/>
    <mergeCell ref="AO178:AO179"/>
    <mergeCell ref="AP178:AP179"/>
    <mergeCell ref="AT178:AT179"/>
    <mergeCell ref="AU178:AU179"/>
    <mergeCell ref="BQ166:BQ167"/>
    <mergeCell ref="BR166:BR167"/>
    <mergeCell ref="BV166:BV167"/>
    <mergeCell ref="BW166:BW167"/>
    <mergeCell ref="BX166:BX167"/>
    <mergeCell ref="BY166:BY167"/>
    <mergeCell ref="CC166:CC167"/>
    <mergeCell ref="CD166:CD167"/>
    <mergeCell ref="CE166:CE167"/>
    <mergeCell ref="BB166:BB167"/>
    <mergeCell ref="BC166:BC167"/>
    <mergeCell ref="BD166:BD167"/>
    <mergeCell ref="BH166:BH167"/>
    <mergeCell ref="BI166:BI167"/>
    <mergeCell ref="BJ166:BJ167"/>
    <mergeCell ref="BK166:BK167"/>
    <mergeCell ref="BO166:BO167"/>
    <mergeCell ref="BP166:BP167"/>
    <mergeCell ref="AM166:AM167"/>
    <mergeCell ref="AN166:AN167"/>
    <mergeCell ref="AO166:AO167"/>
    <mergeCell ref="AP166:AP167"/>
    <mergeCell ref="AT166:AT167"/>
    <mergeCell ref="AU166:AU167"/>
    <mergeCell ref="AV166:AV167"/>
    <mergeCell ref="AW166:AW167"/>
    <mergeCell ref="BA166:BA167"/>
    <mergeCell ref="BW162:BW163"/>
    <mergeCell ref="BX162:BX163"/>
    <mergeCell ref="BY162:BY163"/>
    <mergeCell ref="CC162:CC163"/>
    <mergeCell ref="CD162:CD163"/>
    <mergeCell ref="CE162:CE163"/>
    <mergeCell ref="CF162:CF163"/>
    <mergeCell ref="CH162:CH164"/>
    <mergeCell ref="E165:E168"/>
    <mergeCell ref="J165:J168"/>
    <mergeCell ref="O165:CG165"/>
    <mergeCell ref="N166:N167"/>
    <mergeCell ref="R166:R167"/>
    <mergeCell ref="S166:S167"/>
    <mergeCell ref="T166:T167"/>
    <mergeCell ref="U166:U167"/>
    <mergeCell ref="Y166:Y167"/>
    <mergeCell ref="Z166:Z167"/>
    <mergeCell ref="AA166:AA167"/>
    <mergeCell ref="AB166:AB167"/>
    <mergeCell ref="AF166:AF167"/>
    <mergeCell ref="AG166:AG167"/>
    <mergeCell ref="AH166:AH167"/>
    <mergeCell ref="AI166:AI167"/>
    <mergeCell ref="BH162:BH163"/>
    <mergeCell ref="BI162:BI163"/>
    <mergeCell ref="BJ162:BJ163"/>
    <mergeCell ref="BK162:BK163"/>
    <mergeCell ref="BO162:BO163"/>
    <mergeCell ref="BP162:BP163"/>
    <mergeCell ref="BQ162:BQ163"/>
    <mergeCell ref="BR162:BR163"/>
    <mergeCell ref="BV162:BV163"/>
    <mergeCell ref="CD149:CD150"/>
    <mergeCell ref="CE149:CE150"/>
    <mergeCell ref="CF149:CF150"/>
    <mergeCell ref="CH149:CH151"/>
    <mergeCell ref="E161:E164"/>
    <mergeCell ref="J161:J164"/>
    <mergeCell ref="O161:CG161"/>
    <mergeCell ref="N162:N163"/>
    <mergeCell ref="R162:R163"/>
    <mergeCell ref="S162:S163"/>
    <mergeCell ref="T162:T163"/>
    <mergeCell ref="U162:U163"/>
    <mergeCell ref="Y162:Y163"/>
    <mergeCell ref="Z162:Z163"/>
    <mergeCell ref="AA162:AA163"/>
    <mergeCell ref="AB162:AB163"/>
    <mergeCell ref="AF162:AF163"/>
    <mergeCell ref="AG162:AG163"/>
    <mergeCell ref="AH162:AH163"/>
    <mergeCell ref="AI162:AI163"/>
    <mergeCell ref="AM162:AM163"/>
    <mergeCell ref="AN162:AN163"/>
    <mergeCell ref="AO162:AO163"/>
    <mergeCell ref="AP162:AP163"/>
    <mergeCell ref="BO149:BO150"/>
    <mergeCell ref="BP149:BP150"/>
    <mergeCell ref="BQ149:BQ150"/>
    <mergeCell ref="BR149:BR150"/>
    <mergeCell ref="BV149:BV150"/>
    <mergeCell ref="BW149:BW150"/>
    <mergeCell ref="BX149:BX150"/>
    <mergeCell ref="CF145:CF146"/>
    <mergeCell ref="BC145:BC146"/>
    <mergeCell ref="BD145:BD146"/>
    <mergeCell ref="BH145:BH146"/>
    <mergeCell ref="BI145:BI146"/>
    <mergeCell ref="BJ145:BJ146"/>
    <mergeCell ref="BK145:BK146"/>
    <mergeCell ref="BO145:BO146"/>
    <mergeCell ref="BP145:BP146"/>
    <mergeCell ref="BQ145:BQ146"/>
    <mergeCell ref="E148:E151"/>
    <mergeCell ref="J148:J151"/>
    <mergeCell ref="O148:CG148"/>
    <mergeCell ref="N149:N150"/>
    <mergeCell ref="R149:R150"/>
    <mergeCell ref="S149:S150"/>
    <mergeCell ref="T149:T150"/>
    <mergeCell ref="U149:U150"/>
    <mergeCell ref="Y149:Y150"/>
    <mergeCell ref="Z149:Z150"/>
    <mergeCell ref="AA149:AA150"/>
    <mergeCell ref="AB149:AB150"/>
    <mergeCell ref="AF149:AF150"/>
    <mergeCell ref="AG149:AG150"/>
    <mergeCell ref="AH149:AH150"/>
    <mergeCell ref="AI149:AI150"/>
    <mergeCell ref="AM149:AM150"/>
    <mergeCell ref="AN149:AN150"/>
    <mergeCell ref="AO149:AO150"/>
    <mergeCell ref="AP149:AP150"/>
    <mergeCell ref="AT149:AT150"/>
    <mergeCell ref="AU149:AU150"/>
    <mergeCell ref="CF132:CF133"/>
    <mergeCell ref="CH132:CH134"/>
    <mergeCell ref="E144:E147"/>
    <mergeCell ref="J144:J147"/>
    <mergeCell ref="O144:CG144"/>
    <mergeCell ref="N145:N146"/>
    <mergeCell ref="R145:R146"/>
    <mergeCell ref="S145:S146"/>
    <mergeCell ref="T145:T146"/>
    <mergeCell ref="U145:U146"/>
    <mergeCell ref="Y145:Y146"/>
    <mergeCell ref="Z145:Z146"/>
    <mergeCell ref="AA145:AA146"/>
    <mergeCell ref="AB145:AB146"/>
    <mergeCell ref="AF145:AF146"/>
    <mergeCell ref="AG145:AG146"/>
    <mergeCell ref="AH145:AH146"/>
    <mergeCell ref="AI145:AI146"/>
    <mergeCell ref="CH145:CH147"/>
    <mergeCell ref="AM145:AM146"/>
    <mergeCell ref="BI132:BI133"/>
    <mergeCell ref="BJ132:BJ133"/>
    <mergeCell ref="BK132:BK133"/>
    <mergeCell ref="BO132:BO133"/>
    <mergeCell ref="BP132:BP133"/>
    <mergeCell ref="BR145:BR146"/>
    <mergeCell ref="BV145:BV146"/>
    <mergeCell ref="BW145:BW146"/>
    <mergeCell ref="BX145:BX146"/>
    <mergeCell ref="BY145:BY146"/>
    <mergeCell ref="CC145:CC146"/>
    <mergeCell ref="CD145:CD146"/>
    <mergeCell ref="BH132:BH133"/>
    <mergeCell ref="AN145:AN146"/>
    <mergeCell ref="AO145:AO146"/>
    <mergeCell ref="AP145:AP146"/>
    <mergeCell ref="AT145:AT146"/>
    <mergeCell ref="AU145:AU146"/>
    <mergeCell ref="AV145:AV146"/>
    <mergeCell ref="AW145:AW146"/>
    <mergeCell ref="BA145:BA146"/>
    <mergeCell ref="BB145:BB146"/>
    <mergeCell ref="BJ149:BJ150"/>
    <mergeCell ref="BK149:BK150"/>
    <mergeCell ref="BX132:BX133"/>
    <mergeCell ref="BY132:BY133"/>
    <mergeCell ref="CC132:CC133"/>
    <mergeCell ref="CD132:CD133"/>
    <mergeCell ref="CE132:CE133"/>
    <mergeCell ref="CE145:CE146"/>
    <mergeCell ref="AV149:AV150"/>
    <mergeCell ref="BY149:BY150"/>
    <mergeCell ref="CC149:CC150"/>
    <mergeCell ref="AW149:AW150"/>
    <mergeCell ref="BA149:BA150"/>
    <mergeCell ref="BB149:BB150"/>
    <mergeCell ref="BC149:BC150"/>
    <mergeCell ref="BD149:BD150"/>
    <mergeCell ref="BH149:BH150"/>
    <mergeCell ref="BI149:BI150"/>
    <mergeCell ref="E131:E134"/>
    <mergeCell ref="J131:J134"/>
    <mergeCell ref="O131:CG131"/>
    <mergeCell ref="N132:N133"/>
    <mergeCell ref="R132:R133"/>
    <mergeCell ref="S132:S133"/>
    <mergeCell ref="T132:T133"/>
    <mergeCell ref="U132:U133"/>
    <mergeCell ref="Y132:Y133"/>
    <mergeCell ref="Z132:Z133"/>
    <mergeCell ref="AA132:AA133"/>
    <mergeCell ref="AB132:AB133"/>
    <mergeCell ref="AF132:AF133"/>
    <mergeCell ref="AG132:AG133"/>
    <mergeCell ref="AH132:AH133"/>
    <mergeCell ref="AI132:AI133"/>
    <mergeCell ref="AM132:AM133"/>
    <mergeCell ref="AN132:AN133"/>
    <mergeCell ref="AO132:AO133"/>
    <mergeCell ref="AP132:AP133"/>
    <mergeCell ref="BQ132:BQ133"/>
    <mergeCell ref="BR132:BR133"/>
    <mergeCell ref="BV132:BV133"/>
    <mergeCell ref="BW132:BW133"/>
    <mergeCell ref="AT132:AT133"/>
    <mergeCell ref="AU132:AU133"/>
    <mergeCell ref="AV132:AV133"/>
    <mergeCell ref="AW132:AW133"/>
    <mergeCell ref="BA132:BA133"/>
    <mergeCell ref="BB132:BB133"/>
    <mergeCell ref="BC132:BC133"/>
    <mergeCell ref="BD132:BD133"/>
    <mergeCell ref="CH116:CH118"/>
    <mergeCell ref="E127:E130"/>
    <mergeCell ref="J127:J130"/>
    <mergeCell ref="O127:CG127"/>
    <mergeCell ref="N128:N129"/>
    <mergeCell ref="R128:R129"/>
    <mergeCell ref="S128:S129"/>
    <mergeCell ref="T128:T129"/>
    <mergeCell ref="U128:U129"/>
    <mergeCell ref="Y128:Y129"/>
    <mergeCell ref="Z128:Z129"/>
    <mergeCell ref="AA128:AA129"/>
    <mergeCell ref="AB128:AB129"/>
    <mergeCell ref="AF128:AF129"/>
    <mergeCell ref="AG128:AG129"/>
    <mergeCell ref="AH128:AH129"/>
    <mergeCell ref="AI128:AI129"/>
    <mergeCell ref="AM128:AM129"/>
    <mergeCell ref="CD128:CD129"/>
    <mergeCell ref="CE128:CE129"/>
    <mergeCell ref="CF128:CF129"/>
    <mergeCell ref="CH128:CH130"/>
    <mergeCell ref="BO128:BO129"/>
    <mergeCell ref="BP128:BP129"/>
    <mergeCell ref="BQ128:BQ129"/>
    <mergeCell ref="BR128:BR129"/>
    <mergeCell ref="BV128:BV129"/>
    <mergeCell ref="BW128:BW129"/>
    <mergeCell ref="BX128:BX129"/>
    <mergeCell ref="BY128:BY129"/>
    <mergeCell ref="AN124:AN125"/>
    <mergeCell ref="AO124:AO125"/>
    <mergeCell ref="AP124:AP125"/>
    <mergeCell ref="AN116:AN117"/>
    <mergeCell ref="AO116:AO117"/>
    <mergeCell ref="AP116:AP117"/>
    <mergeCell ref="CC128:CC129"/>
    <mergeCell ref="AW128:AW129"/>
    <mergeCell ref="BA128:BA129"/>
    <mergeCell ref="BB128:BB129"/>
    <mergeCell ref="BC128:BC129"/>
    <mergeCell ref="BD128:BD129"/>
    <mergeCell ref="BH128:BH129"/>
    <mergeCell ref="BI128:BI129"/>
    <mergeCell ref="BJ128:BJ129"/>
    <mergeCell ref="BK128:BK129"/>
    <mergeCell ref="CC116:CC117"/>
    <mergeCell ref="E111:E114"/>
    <mergeCell ref="J111:J114"/>
    <mergeCell ref="O111:CG111"/>
    <mergeCell ref="N112:N113"/>
    <mergeCell ref="R112:R113"/>
    <mergeCell ref="S112:S113"/>
    <mergeCell ref="AN128:AN129"/>
    <mergeCell ref="AO128:AO129"/>
    <mergeCell ref="BK116:BK117"/>
    <mergeCell ref="BO116:BO117"/>
    <mergeCell ref="BP116:BP117"/>
    <mergeCell ref="BQ116:BQ117"/>
    <mergeCell ref="BR116:BR117"/>
    <mergeCell ref="BV116:BV117"/>
    <mergeCell ref="BW116:BW117"/>
    <mergeCell ref="BX116:BX117"/>
    <mergeCell ref="BY116:BY117"/>
    <mergeCell ref="AV116:AV117"/>
    <mergeCell ref="AW116:AW117"/>
    <mergeCell ref="BA116:BA117"/>
    <mergeCell ref="BB116:BB117"/>
    <mergeCell ref="BC116:BC117"/>
    <mergeCell ref="BD116:BD117"/>
    <mergeCell ref="BH116:BH117"/>
    <mergeCell ref="BI116:BI117"/>
    <mergeCell ref="BJ116:BJ117"/>
    <mergeCell ref="O123:CG123"/>
    <mergeCell ref="AF124:AF125"/>
    <mergeCell ref="AG124:AG125"/>
    <mergeCell ref="AH124:AH125"/>
    <mergeCell ref="AI124:AI125"/>
    <mergeCell ref="AM124:AM125"/>
    <mergeCell ref="E115:E118"/>
    <mergeCell ref="J115:J118"/>
    <mergeCell ref="O115:CG115"/>
    <mergeCell ref="N116:N117"/>
    <mergeCell ref="R116:R117"/>
    <mergeCell ref="S116:S117"/>
    <mergeCell ref="T116:T117"/>
    <mergeCell ref="U116:U117"/>
    <mergeCell ref="Y116:Y117"/>
    <mergeCell ref="Z116:Z117"/>
    <mergeCell ref="AA116:AA117"/>
    <mergeCell ref="AB116:AB117"/>
    <mergeCell ref="AF116:AF117"/>
    <mergeCell ref="AG116:AG117"/>
    <mergeCell ref="AH116:AH117"/>
    <mergeCell ref="AI116:AI117"/>
    <mergeCell ref="AM116:AM117"/>
    <mergeCell ref="CD116:CD117"/>
    <mergeCell ref="CE116:CE117"/>
    <mergeCell ref="CF116:CF117"/>
    <mergeCell ref="CE99:CE100"/>
    <mergeCell ref="CF99:CF100"/>
    <mergeCell ref="CH99:CH101"/>
    <mergeCell ref="BP99:BP100"/>
    <mergeCell ref="BQ99:BQ100"/>
    <mergeCell ref="BR99:BR100"/>
    <mergeCell ref="BV99:BV100"/>
    <mergeCell ref="T112:T113"/>
    <mergeCell ref="U112:U113"/>
    <mergeCell ref="Y112:Y113"/>
    <mergeCell ref="Z112:Z113"/>
    <mergeCell ref="AA112:AA113"/>
    <mergeCell ref="AB112:AB113"/>
    <mergeCell ref="AF112:AF113"/>
    <mergeCell ref="AG112:AG113"/>
    <mergeCell ref="AH112:AH113"/>
    <mergeCell ref="AI112:AI113"/>
    <mergeCell ref="AM112:AM113"/>
    <mergeCell ref="AN112:AN113"/>
    <mergeCell ref="AO112:AO113"/>
    <mergeCell ref="AP112:AP113"/>
    <mergeCell ref="AT112:AT113"/>
    <mergeCell ref="BX112:BX113"/>
    <mergeCell ref="BY112:BY113"/>
    <mergeCell ref="CH112:CH114"/>
    <mergeCell ref="BI112:BI113"/>
    <mergeCell ref="BJ112:BJ113"/>
    <mergeCell ref="BK112:BK113"/>
    <mergeCell ref="BO112:BO113"/>
    <mergeCell ref="BP112:BP113"/>
    <mergeCell ref="BQ112:BQ113"/>
    <mergeCell ref="BR112:BR113"/>
    <mergeCell ref="BI95:BI96"/>
    <mergeCell ref="BJ95:BJ96"/>
    <mergeCell ref="BK95:BK96"/>
    <mergeCell ref="BO95:BO96"/>
    <mergeCell ref="BP95:BP96"/>
    <mergeCell ref="BQ95:BQ96"/>
    <mergeCell ref="CC99:CC100"/>
    <mergeCell ref="CD99:CD100"/>
    <mergeCell ref="CC112:CC113"/>
    <mergeCell ref="CD112:CD113"/>
    <mergeCell ref="CE112:CE113"/>
    <mergeCell ref="CF112:CF113"/>
    <mergeCell ref="CH95:CH97"/>
    <mergeCell ref="E98:E101"/>
    <mergeCell ref="J98:J101"/>
    <mergeCell ref="O98:CG98"/>
    <mergeCell ref="N99:N100"/>
    <mergeCell ref="R99:R100"/>
    <mergeCell ref="S99:S100"/>
    <mergeCell ref="T99:T100"/>
    <mergeCell ref="U99:U100"/>
    <mergeCell ref="Y99:Y100"/>
    <mergeCell ref="Z99:Z100"/>
    <mergeCell ref="AA99:AA100"/>
    <mergeCell ref="AB99:AB100"/>
    <mergeCell ref="AF99:AF100"/>
    <mergeCell ref="AG99:AG100"/>
    <mergeCell ref="AH99:AH100"/>
    <mergeCell ref="AI99:AI100"/>
    <mergeCell ref="AM99:AM100"/>
    <mergeCell ref="AN99:AN100"/>
    <mergeCell ref="AO99:AO100"/>
    <mergeCell ref="CC91:CC92"/>
    <mergeCell ref="CD91:CD92"/>
    <mergeCell ref="CE91:CE92"/>
    <mergeCell ref="CF91:CF92"/>
    <mergeCell ref="CC108:CC109"/>
    <mergeCell ref="CD108:CD109"/>
    <mergeCell ref="CE108:CE109"/>
    <mergeCell ref="CF108:CF109"/>
    <mergeCell ref="O94:CG94"/>
    <mergeCell ref="R95:R96"/>
    <mergeCell ref="S95:S96"/>
    <mergeCell ref="T95:T96"/>
    <mergeCell ref="U95:U96"/>
    <mergeCell ref="Y95:Y96"/>
    <mergeCell ref="Z95:Z96"/>
    <mergeCell ref="AA95:AA96"/>
    <mergeCell ref="AB95:AB96"/>
    <mergeCell ref="AF95:AF96"/>
    <mergeCell ref="AG95:AG96"/>
    <mergeCell ref="AH95:AH96"/>
    <mergeCell ref="AF108:AF109"/>
    <mergeCell ref="AG108:AG109"/>
    <mergeCell ref="AH108:AH109"/>
    <mergeCell ref="BW99:BW100"/>
    <mergeCell ref="BX99:BX100"/>
    <mergeCell ref="BY99:BY100"/>
    <mergeCell ref="CC95:CC96"/>
    <mergeCell ref="CD95:CD96"/>
    <mergeCell ref="CE95:CE96"/>
    <mergeCell ref="CF95:CF96"/>
    <mergeCell ref="BC95:BC96"/>
    <mergeCell ref="BD95:BD96"/>
    <mergeCell ref="AI108:AI109"/>
    <mergeCell ref="AT99:AT100"/>
    <mergeCell ref="AU99:AU100"/>
    <mergeCell ref="AV99:AV100"/>
    <mergeCell ref="BR95:BR96"/>
    <mergeCell ref="BV95:BV96"/>
    <mergeCell ref="BW95:BW96"/>
    <mergeCell ref="BX95:BX96"/>
    <mergeCell ref="BY95:BY96"/>
    <mergeCell ref="CC74:CC75"/>
    <mergeCell ref="CD74:CD75"/>
    <mergeCell ref="CE74:CE75"/>
    <mergeCell ref="CF74:CF75"/>
    <mergeCell ref="CC78:CC79"/>
    <mergeCell ref="CD78:CD79"/>
    <mergeCell ref="CE78:CE79"/>
    <mergeCell ref="CF78:CF79"/>
    <mergeCell ref="CC82:CC83"/>
    <mergeCell ref="CD82:CD83"/>
    <mergeCell ref="CE82:CE83"/>
    <mergeCell ref="CF82:CF83"/>
    <mergeCell ref="BO108:BO109"/>
    <mergeCell ref="BP108:BP109"/>
    <mergeCell ref="BQ108:BQ109"/>
    <mergeCell ref="BR108:BR109"/>
    <mergeCell ref="BV108:BV109"/>
    <mergeCell ref="BW108:BW109"/>
    <mergeCell ref="BX108:BX109"/>
    <mergeCell ref="BY108:BY109"/>
    <mergeCell ref="BA99:BA100"/>
    <mergeCell ref="BB99:BB100"/>
    <mergeCell ref="BC99:BC100"/>
    <mergeCell ref="CF48:CF49"/>
    <mergeCell ref="CC57:CC58"/>
    <mergeCell ref="CD57:CD58"/>
    <mergeCell ref="CE57:CE58"/>
    <mergeCell ref="CF57:CF58"/>
    <mergeCell ref="CC61:CC62"/>
    <mergeCell ref="CD61:CD62"/>
    <mergeCell ref="CE61:CE62"/>
    <mergeCell ref="CF61:CF62"/>
    <mergeCell ref="CH82:CH84"/>
    <mergeCell ref="BZ12:CF12"/>
    <mergeCell ref="BZ14:CE14"/>
    <mergeCell ref="CF14:CF16"/>
    <mergeCell ref="CA15:CB15"/>
    <mergeCell ref="CC15:CE15"/>
    <mergeCell ref="CD16:CE16"/>
    <mergeCell ref="CD17:CE17"/>
    <mergeCell ref="CC23:CC24"/>
    <mergeCell ref="CD23:CD24"/>
    <mergeCell ref="CE23:CE24"/>
    <mergeCell ref="CF23:CF24"/>
    <mergeCell ref="CC27:CC28"/>
    <mergeCell ref="CD27:CD28"/>
    <mergeCell ref="CE27:CE28"/>
    <mergeCell ref="CF27:CF28"/>
    <mergeCell ref="CC31:CC32"/>
    <mergeCell ref="CD31:CD32"/>
    <mergeCell ref="CE31:CE32"/>
    <mergeCell ref="CF31:CF32"/>
    <mergeCell ref="CC40:CC41"/>
    <mergeCell ref="CD40:CD41"/>
    <mergeCell ref="CE40:CE41"/>
    <mergeCell ref="CF40:CF41"/>
    <mergeCell ref="CH78:CH80"/>
    <mergeCell ref="CH40:CH42"/>
    <mergeCell ref="CH27:CH29"/>
    <mergeCell ref="CH48:CH50"/>
    <mergeCell ref="CC65:CC66"/>
    <mergeCell ref="CD65:CD66"/>
    <mergeCell ref="CE65:CE66"/>
    <mergeCell ref="CF65:CF66"/>
    <mergeCell ref="E81:E84"/>
    <mergeCell ref="J81:J84"/>
    <mergeCell ref="O81:CG81"/>
    <mergeCell ref="N82:N83"/>
    <mergeCell ref="R82:R83"/>
    <mergeCell ref="S82:S83"/>
    <mergeCell ref="T82:T83"/>
    <mergeCell ref="U82:U83"/>
    <mergeCell ref="Y82:Y83"/>
    <mergeCell ref="Z82:Z83"/>
    <mergeCell ref="AA82:AA83"/>
    <mergeCell ref="AB82:AB83"/>
    <mergeCell ref="AF82:AF83"/>
    <mergeCell ref="AG82:AG83"/>
    <mergeCell ref="AH82:AH83"/>
    <mergeCell ref="AI82:AI83"/>
    <mergeCell ref="AM82:AM83"/>
    <mergeCell ref="AN82:AN83"/>
    <mergeCell ref="AO82:AO83"/>
    <mergeCell ref="AP82:AP83"/>
    <mergeCell ref="AT82:AT83"/>
    <mergeCell ref="AU82:AU83"/>
    <mergeCell ref="AV82:AV83"/>
    <mergeCell ref="S78:S79"/>
    <mergeCell ref="T78:T79"/>
    <mergeCell ref="U78:U79"/>
    <mergeCell ref="Y78:Y79"/>
    <mergeCell ref="Z78:Z79"/>
    <mergeCell ref="AA78:AA79"/>
    <mergeCell ref="AB78:AB79"/>
    <mergeCell ref="AF78:AF79"/>
    <mergeCell ref="AG78:AG79"/>
    <mergeCell ref="AH78:AH79"/>
    <mergeCell ref="AI78:AI79"/>
    <mergeCell ref="AM78:AM79"/>
    <mergeCell ref="AN78:AN79"/>
    <mergeCell ref="BC65:BC66"/>
    <mergeCell ref="BD65:BD66"/>
    <mergeCell ref="BH65:BH66"/>
    <mergeCell ref="BI65:BI66"/>
    <mergeCell ref="AH74:AH75"/>
    <mergeCell ref="AI74:AI75"/>
    <mergeCell ref="BQ61:BQ62"/>
    <mergeCell ref="BR61:BR62"/>
    <mergeCell ref="BV61:BV62"/>
    <mergeCell ref="BW61:BW62"/>
    <mergeCell ref="BX61:BX62"/>
    <mergeCell ref="BY61:BY62"/>
    <mergeCell ref="CH61:CH63"/>
    <mergeCell ref="BB61:BB62"/>
    <mergeCell ref="BC61:BC62"/>
    <mergeCell ref="BD61:BD62"/>
    <mergeCell ref="BH61:BH62"/>
    <mergeCell ref="BI61:BI62"/>
    <mergeCell ref="BJ61:BJ62"/>
    <mergeCell ref="BK61:BK62"/>
    <mergeCell ref="BO61:BO62"/>
    <mergeCell ref="BP61:BP62"/>
    <mergeCell ref="BR65:BR66"/>
    <mergeCell ref="BV65:BV66"/>
    <mergeCell ref="BW65:BW66"/>
    <mergeCell ref="BX65:BX66"/>
    <mergeCell ref="BY65:BY66"/>
    <mergeCell ref="CH65:CH67"/>
    <mergeCell ref="BJ65:BJ66"/>
    <mergeCell ref="BK65:BK66"/>
    <mergeCell ref="BO65:BO66"/>
    <mergeCell ref="BP65:BP66"/>
    <mergeCell ref="E64:E67"/>
    <mergeCell ref="J64:J67"/>
    <mergeCell ref="O64:CG64"/>
    <mergeCell ref="N65:N66"/>
    <mergeCell ref="R65:R66"/>
    <mergeCell ref="S65:S66"/>
    <mergeCell ref="T65:T66"/>
    <mergeCell ref="U65:U66"/>
    <mergeCell ref="Y65:Y66"/>
    <mergeCell ref="Z65:Z66"/>
    <mergeCell ref="AA65:AA66"/>
    <mergeCell ref="AB65:AB66"/>
    <mergeCell ref="AF65:AF66"/>
    <mergeCell ref="AG65:AG66"/>
    <mergeCell ref="AH65:AH66"/>
    <mergeCell ref="AI65:AI66"/>
    <mergeCell ref="AM65:AM66"/>
    <mergeCell ref="BQ65:BQ66"/>
    <mergeCell ref="AN65:AN66"/>
    <mergeCell ref="AO65:AO66"/>
    <mergeCell ref="AP65:AP66"/>
    <mergeCell ref="AT65:AT66"/>
    <mergeCell ref="AU65:AU66"/>
    <mergeCell ref="AV65:AV66"/>
    <mergeCell ref="AW65:AW66"/>
    <mergeCell ref="BA65:BA66"/>
    <mergeCell ref="BB65:BB66"/>
    <mergeCell ref="O8:CG8"/>
    <mergeCell ref="O9:CG9"/>
    <mergeCell ref="L5:U5"/>
    <mergeCell ref="L11:M11"/>
    <mergeCell ref="O10:CG10"/>
    <mergeCell ref="O7:CG7"/>
    <mergeCell ref="CH23:CH25"/>
    <mergeCell ref="CG14:CG16"/>
    <mergeCell ref="L13:CG13"/>
    <mergeCell ref="N14:N16"/>
    <mergeCell ref="R23:R24"/>
    <mergeCell ref="R15:T15"/>
    <mergeCell ref="O14:T14"/>
    <mergeCell ref="CH13:CH16"/>
    <mergeCell ref="O22:CG22"/>
    <mergeCell ref="O21:CG21"/>
    <mergeCell ref="L14:L16"/>
    <mergeCell ref="M14:M16"/>
    <mergeCell ref="Y23:Y24"/>
    <mergeCell ref="Z23:Z24"/>
    <mergeCell ref="AA23:AA24"/>
    <mergeCell ref="AB23:AB24"/>
    <mergeCell ref="O12:U12"/>
    <mergeCell ref="S16:T16"/>
    <mergeCell ref="O19:CG19"/>
    <mergeCell ref="O18:CG18"/>
    <mergeCell ref="S17:T17"/>
    <mergeCell ref="U14:U16"/>
    <mergeCell ref="V12:AB12"/>
    <mergeCell ref="V14:AA14"/>
    <mergeCell ref="AB14:AB16"/>
    <mergeCell ref="W15:X15"/>
    <mergeCell ref="Y15:AA15"/>
    <mergeCell ref="Z16:AA16"/>
    <mergeCell ref="Z17:AA17"/>
    <mergeCell ref="A18:A186"/>
    <mergeCell ref="B19:B35"/>
    <mergeCell ref="C20:C35"/>
    <mergeCell ref="D21:D34"/>
    <mergeCell ref="I21:I34"/>
    <mergeCell ref="E22:E25"/>
    <mergeCell ref="B36:B52"/>
    <mergeCell ref="C37:C52"/>
    <mergeCell ref="D38:D51"/>
    <mergeCell ref="I38:I51"/>
    <mergeCell ref="E39:E42"/>
    <mergeCell ref="E60:E63"/>
    <mergeCell ref="E94:E97"/>
    <mergeCell ref="J22:J25"/>
    <mergeCell ref="P15:Q15"/>
    <mergeCell ref="O20:CG20"/>
    <mergeCell ref="B53:B69"/>
    <mergeCell ref="C54:C69"/>
    <mergeCell ref="D55:D68"/>
    <mergeCell ref="I55:I68"/>
    <mergeCell ref="E56:E59"/>
    <mergeCell ref="AA61:AA62"/>
    <mergeCell ref="AB61:AB62"/>
    <mergeCell ref="AF61:AF62"/>
    <mergeCell ref="AG61:AG62"/>
    <mergeCell ref="AH61:AH62"/>
    <mergeCell ref="AI61:AI62"/>
    <mergeCell ref="AM61:AM62"/>
    <mergeCell ref="T57:T58"/>
    <mergeCell ref="M188:CG188"/>
    <mergeCell ref="S23:S24"/>
    <mergeCell ref="U23:U24"/>
    <mergeCell ref="N23:N24"/>
    <mergeCell ref="T23:T24"/>
    <mergeCell ref="O36:CG36"/>
    <mergeCell ref="O37:CG37"/>
    <mergeCell ref="O38:CG38"/>
    <mergeCell ref="J39:J42"/>
    <mergeCell ref="O39:CG39"/>
    <mergeCell ref="N40:N41"/>
    <mergeCell ref="R40:R41"/>
    <mergeCell ref="S40:S41"/>
    <mergeCell ref="J60:J63"/>
    <mergeCell ref="O60:CG60"/>
    <mergeCell ref="N61:N62"/>
    <mergeCell ref="R61:R62"/>
    <mergeCell ref="S61:S62"/>
    <mergeCell ref="T61:T62"/>
    <mergeCell ref="U61:U62"/>
    <mergeCell ref="Y61:Y62"/>
    <mergeCell ref="T40:T41"/>
    <mergeCell ref="U40:U41"/>
    <mergeCell ref="O53:CG53"/>
    <mergeCell ref="O54:CG54"/>
    <mergeCell ref="O55:CG55"/>
    <mergeCell ref="J56:J59"/>
    <mergeCell ref="O56:CG56"/>
    <mergeCell ref="N57:N58"/>
    <mergeCell ref="R57:R58"/>
    <mergeCell ref="S57:S58"/>
    <mergeCell ref="Z61:Z62"/>
    <mergeCell ref="U57:U58"/>
    <mergeCell ref="CH57:CH59"/>
    <mergeCell ref="B70:B86"/>
    <mergeCell ref="O70:CG70"/>
    <mergeCell ref="C71:C86"/>
    <mergeCell ref="O71:CG71"/>
    <mergeCell ref="D72:D85"/>
    <mergeCell ref="I72:I85"/>
    <mergeCell ref="O72:CG72"/>
    <mergeCell ref="E73:E76"/>
    <mergeCell ref="J73:J76"/>
    <mergeCell ref="O73:CG73"/>
    <mergeCell ref="N74:N75"/>
    <mergeCell ref="R74:R75"/>
    <mergeCell ref="S74:S75"/>
    <mergeCell ref="AN61:AN62"/>
    <mergeCell ref="AO61:AO62"/>
    <mergeCell ref="AP61:AP62"/>
    <mergeCell ref="AT61:AT62"/>
    <mergeCell ref="AU61:AU62"/>
    <mergeCell ref="AV61:AV62"/>
    <mergeCell ref="AW61:AW62"/>
    <mergeCell ref="BA61:BA62"/>
    <mergeCell ref="T74:T75"/>
    <mergeCell ref="U74:U75"/>
    <mergeCell ref="CH74:CH76"/>
    <mergeCell ref="Y74:Y75"/>
    <mergeCell ref="Z74:Z75"/>
    <mergeCell ref="AA74:AA75"/>
    <mergeCell ref="AB74:AB75"/>
    <mergeCell ref="AF74:AF75"/>
    <mergeCell ref="AG74:AG75"/>
    <mergeCell ref="B87:B103"/>
    <mergeCell ref="O87:CG87"/>
    <mergeCell ref="C88:C103"/>
    <mergeCell ref="O88:CG88"/>
    <mergeCell ref="D89:D102"/>
    <mergeCell ref="I89:I102"/>
    <mergeCell ref="O89:CG89"/>
    <mergeCell ref="E90:E93"/>
    <mergeCell ref="J90:J93"/>
    <mergeCell ref="O90:CG90"/>
    <mergeCell ref="N91:N92"/>
    <mergeCell ref="R91:R92"/>
    <mergeCell ref="S91:S92"/>
    <mergeCell ref="AO78:AO79"/>
    <mergeCell ref="AP78:AP79"/>
    <mergeCell ref="AT78:AT79"/>
    <mergeCell ref="AU78:AU79"/>
    <mergeCell ref="AV78:AV79"/>
    <mergeCell ref="AW78:AW79"/>
    <mergeCell ref="BA78:BA79"/>
    <mergeCell ref="BB78:BB79"/>
    <mergeCell ref="T91:T92"/>
    <mergeCell ref="U91:U92"/>
    <mergeCell ref="Y91:Y92"/>
    <mergeCell ref="Z91:Z92"/>
    <mergeCell ref="AA91:AA92"/>
    <mergeCell ref="AB91:AB92"/>
    <mergeCell ref="E77:E80"/>
    <mergeCell ref="J77:J80"/>
    <mergeCell ref="O77:CG77"/>
    <mergeCell ref="N78:N79"/>
    <mergeCell ref="R78:R79"/>
    <mergeCell ref="CH91:CH93"/>
    <mergeCell ref="B104:B136"/>
    <mergeCell ref="O104:CG104"/>
    <mergeCell ref="C105:C120"/>
    <mergeCell ref="O105:CG105"/>
    <mergeCell ref="D106:D119"/>
    <mergeCell ref="I106:I119"/>
    <mergeCell ref="O106:CG106"/>
    <mergeCell ref="E107:E110"/>
    <mergeCell ref="J107:J110"/>
    <mergeCell ref="O107:CG107"/>
    <mergeCell ref="N108:N109"/>
    <mergeCell ref="R108:R109"/>
    <mergeCell ref="S108:S109"/>
    <mergeCell ref="CC124:CC125"/>
    <mergeCell ref="CD124:CD125"/>
    <mergeCell ref="CE124:CE125"/>
    <mergeCell ref="CF124:CF125"/>
    <mergeCell ref="J94:J97"/>
    <mergeCell ref="N95:N96"/>
    <mergeCell ref="AI95:AI96"/>
    <mergeCell ref="AM95:AM96"/>
    <mergeCell ref="T108:T109"/>
    <mergeCell ref="U108:U109"/>
    <mergeCell ref="CH108:CH110"/>
    <mergeCell ref="C121:C136"/>
    <mergeCell ref="O121:CG121"/>
    <mergeCell ref="D122:D135"/>
    <mergeCell ref="I122:I135"/>
    <mergeCell ref="O122:CG122"/>
    <mergeCell ref="E123:E126"/>
    <mergeCell ref="J123:J126"/>
    <mergeCell ref="N124:N125"/>
    <mergeCell ref="R124:R125"/>
    <mergeCell ref="S124:S125"/>
    <mergeCell ref="T124:T125"/>
    <mergeCell ref="U124:U125"/>
    <mergeCell ref="AU112:AU113"/>
    <mergeCell ref="AV112:AV113"/>
    <mergeCell ref="AW112:AW113"/>
    <mergeCell ref="BA112:BA113"/>
    <mergeCell ref="BB112:BB113"/>
    <mergeCell ref="BC112:BC113"/>
    <mergeCell ref="BD112:BD113"/>
    <mergeCell ref="BH112:BH113"/>
    <mergeCell ref="CH124:CH126"/>
    <mergeCell ref="B137:B153"/>
    <mergeCell ref="O137:CG137"/>
    <mergeCell ref="C138:C153"/>
    <mergeCell ref="O138:CG138"/>
    <mergeCell ref="D139:D152"/>
    <mergeCell ref="I139:I152"/>
    <mergeCell ref="O139:CG139"/>
    <mergeCell ref="E140:E143"/>
    <mergeCell ref="J140:J143"/>
    <mergeCell ref="O140:CG140"/>
    <mergeCell ref="N141:N142"/>
    <mergeCell ref="R141:R142"/>
    <mergeCell ref="S141:S142"/>
    <mergeCell ref="T141:T142"/>
    <mergeCell ref="U141:U142"/>
    <mergeCell ref="CC141:CC142"/>
    <mergeCell ref="CD141:CD142"/>
    <mergeCell ref="CE141:CE142"/>
    <mergeCell ref="CF141:CF142"/>
    <mergeCell ref="AP128:AP129"/>
    <mergeCell ref="AT128:AT129"/>
    <mergeCell ref="AU128:AU129"/>
    <mergeCell ref="AV128:AV129"/>
    <mergeCell ref="CH141:CH143"/>
    <mergeCell ref="B154:B186"/>
    <mergeCell ref="O154:CG154"/>
    <mergeCell ref="C155:C170"/>
    <mergeCell ref="O155:CG155"/>
    <mergeCell ref="D156:D169"/>
    <mergeCell ref="I156:I169"/>
    <mergeCell ref="O156:CG156"/>
    <mergeCell ref="E157:E160"/>
    <mergeCell ref="J157:J160"/>
    <mergeCell ref="O157:CG157"/>
    <mergeCell ref="N158:N159"/>
    <mergeCell ref="R158:R159"/>
    <mergeCell ref="S158:S159"/>
    <mergeCell ref="T158:T159"/>
    <mergeCell ref="U158:U159"/>
    <mergeCell ref="CC158:CC159"/>
    <mergeCell ref="CD158:CD159"/>
    <mergeCell ref="CE158:CE159"/>
    <mergeCell ref="CF158:CF159"/>
    <mergeCell ref="CC174:CC175"/>
    <mergeCell ref="CD174:CD175"/>
    <mergeCell ref="CE174:CE175"/>
    <mergeCell ref="CF174:CF175"/>
    <mergeCell ref="CH158:CH160"/>
    <mergeCell ref="C171:C186"/>
    <mergeCell ref="O171:CG171"/>
    <mergeCell ref="D172:D185"/>
    <mergeCell ref="I172:I185"/>
    <mergeCell ref="O172:CG172"/>
    <mergeCell ref="E173:E176"/>
    <mergeCell ref="J173:J176"/>
    <mergeCell ref="O173:CG173"/>
    <mergeCell ref="N174:N175"/>
    <mergeCell ref="R174:R175"/>
    <mergeCell ref="S174:S175"/>
    <mergeCell ref="T174:T175"/>
    <mergeCell ref="U174:U175"/>
    <mergeCell ref="CH174:CH176"/>
    <mergeCell ref="Y174:Y175"/>
    <mergeCell ref="AT162:AT163"/>
    <mergeCell ref="AU162:AU163"/>
    <mergeCell ref="AV162:AV163"/>
    <mergeCell ref="AW162:AW163"/>
    <mergeCell ref="BA162:BA163"/>
    <mergeCell ref="BB162:BB163"/>
    <mergeCell ref="BC162:BC163"/>
    <mergeCell ref="BD162:BD163"/>
    <mergeCell ref="Z174:Z175"/>
    <mergeCell ref="AA174:AA175"/>
    <mergeCell ref="AB174:AB175"/>
    <mergeCell ref="AM174:AM175"/>
    <mergeCell ref="AN174:AN175"/>
    <mergeCell ref="AO174:AO175"/>
    <mergeCell ref="AP174:AP175"/>
    <mergeCell ref="AT174:AT175"/>
    <mergeCell ref="AU174:AU175"/>
    <mergeCell ref="AV174:AV175"/>
    <mergeCell ref="AW174:AW175"/>
    <mergeCell ref="Y40:Y41"/>
    <mergeCell ref="Z40:Z41"/>
    <mergeCell ref="AA40:AA41"/>
    <mergeCell ref="AB40:AB41"/>
    <mergeCell ref="Y57:Y58"/>
    <mergeCell ref="Z57:Z58"/>
    <mergeCell ref="AA57:AA58"/>
    <mergeCell ref="AB57:AB58"/>
    <mergeCell ref="Y141:Y142"/>
    <mergeCell ref="Z141:Z142"/>
    <mergeCell ref="AA141:AA142"/>
    <mergeCell ref="AB141:AB142"/>
    <mergeCell ref="Y158:Y159"/>
    <mergeCell ref="Z158:Z159"/>
    <mergeCell ref="AA158:AA159"/>
    <mergeCell ref="AB158:AB159"/>
    <mergeCell ref="Y108:Y109"/>
    <mergeCell ref="Z108:Z109"/>
    <mergeCell ref="AA108:AA109"/>
    <mergeCell ref="AB108:AB109"/>
    <mergeCell ref="Y124:Y125"/>
    <mergeCell ref="Z124:Z125"/>
    <mergeCell ref="AA124:AA125"/>
    <mergeCell ref="AB124:AB125"/>
    <mergeCell ref="AC12:AI12"/>
    <mergeCell ref="AC14:AH14"/>
    <mergeCell ref="AI14:AI16"/>
    <mergeCell ref="AD15:AE15"/>
    <mergeCell ref="AF15:AH15"/>
    <mergeCell ref="AG16:AH16"/>
    <mergeCell ref="AG17:AH17"/>
    <mergeCell ref="AF23:AF24"/>
    <mergeCell ref="AG23:AG24"/>
    <mergeCell ref="AH23:AH24"/>
    <mergeCell ref="AI23:AI24"/>
    <mergeCell ref="AF40:AF41"/>
    <mergeCell ref="AG40:AG41"/>
    <mergeCell ref="AH40:AH41"/>
    <mergeCell ref="AI40:AI41"/>
    <mergeCell ref="AF57:AF58"/>
    <mergeCell ref="AG57:AG58"/>
    <mergeCell ref="AH57:AH58"/>
    <mergeCell ref="AI57:AI58"/>
    <mergeCell ref="AF44:AF45"/>
    <mergeCell ref="AG44:AG45"/>
    <mergeCell ref="AH44:AH45"/>
    <mergeCell ref="AI44:AI45"/>
    <mergeCell ref="AI48:AI49"/>
    <mergeCell ref="AI27:AI28"/>
    <mergeCell ref="AF91:AF92"/>
    <mergeCell ref="AG91:AG92"/>
    <mergeCell ref="AH91:AH92"/>
    <mergeCell ref="AI91:AI92"/>
    <mergeCell ref="AF174:AF175"/>
    <mergeCell ref="AG174:AG175"/>
    <mergeCell ref="AH174:AH175"/>
    <mergeCell ref="AI174:AI175"/>
    <mergeCell ref="AJ12:AP12"/>
    <mergeCell ref="AJ14:AO14"/>
    <mergeCell ref="AP14:AP16"/>
    <mergeCell ref="AK15:AL15"/>
    <mergeCell ref="AM15:AO15"/>
    <mergeCell ref="AN16:AO16"/>
    <mergeCell ref="AN17:AO17"/>
    <mergeCell ref="AM23:AM24"/>
    <mergeCell ref="AN23:AN24"/>
    <mergeCell ref="AO23:AO24"/>
    <mergeCell ref="AP23:AP24"/>
    <mergeCell ref="AM40:AM41"/>
    <mergeCell ref="AF141:AF142"/>
    <mergeCell ref="AG141:AG142"/>
    <mergeCell ref="AH141:AH142"/>
    <mergeCell ref="AI141:AI142"/>
    <mergeCell ref="AF158:AF159"/>
    <mergeCell ref="AG158:AG159"/>
    <mergeCell ref="AH158:AH159"/>
    <mergeCell ref="AI158:AI159"/>
    <mergeCell ref="AN40:AN41"/>
    <mergeCell ref="AO40:AO41"/>
    <mergeCell ref="AP40:AP41"/>
    <mergeCell ref="AM57:AM58"/>
    <mergeCell ref="AN57:AN58"/>
    <mergeCell ref="AO57:AO58"/>
    <mergeCell ref="AP57:AP58"/>
    <mergeCell ref="AM44:AM45"/>
    <mergeCell ref="AN44:AN45"/>
    <mergeCell ref="AO44:AO45"/>
    <mergeCell ref="AP44:AP45"/>
    <mergeCell ref="AM48:AM49"/>
    <mergeCell ref="AN48:AN49"/>
    <mergeCell ref="AO48:AO49"/>
    <mergeCell ref="AP48:AP49"/>
    <mergeCell ref="AM108:AM109"/>
    <mergeCell ref="AN108:AN109"/>
    <mergeCell ref="AO108:AO109"/>
    <mergeCell ref="AP108:AP109"/>
    <mergeCell ref="AM74:AM75"/>
    <mergeCell ref="AN74:AN75"/>
    <mergeCell ref="AO74:AO75"/>
    <mergeCell ref="AP74:AP75"/>
    <mergeCell ref="AM91:AM92"/>
    <mergeCell ref="AN91:AN92"/>
    <mergeCell ref="AO91:AO92"/>
    <mergeCell ref="AP91:AP92"/>
    <mergeCell ref="AN95:AN96"/>
    <mergeCell ref="AO95:AO96"/>
    <mergeCell ref="AP95:AP96"/>
    <mergeCell ref="AP99:AP100"/>
    <mergeCell ref="AQ12:AW12"/>
    <mergeCell ref="AQ14:AV14"/>
    <mergeCell ref="AW14:AW16"/>
    <mergeCell ref="AR15:AS15"/>
    <mergeCell ref="AT15:AV15"/>
    <mergeCell ref="AU16:AV16"/>
    <mergeCell ref="AU17:AV17"/>
    <mergeCell ref="AT23:AT24"/>
    <mergeCell ref="AU23:AU24"/>
    <mergeCell ref="AV23:AV24"/>
    <mergeCell ref="AW23:AW24"/>
    <mergeCell ref="AT40:AT41"/>
    <mergeCell ref="AM141:AM142"/>
    <mergeCell ref="AN141:AN142"/>
    <mergeCell ref="AO141:AO142"/>
    <mergeCell ref="AP141:AP142"/>
    <mergeCell ref="AM158:AM159"/>
    <mergeCell ref="AN158:AN159"/>
    <mergeCell ref="AO158:AO159"/>
    <mergeCell ref="AP158:AP159"/>
    <mergeCell ref="AU40:AU41"/>
    <mergeCell ref="AV40:AV41"/>
    <mergeCell ref="AW40:AW41"/>
    <mergeCell ref="AT57:AT58"/>
    <mergeCell ref="AU57:AU58"/>
    <mergeCell ref="AV57:AV58"/>
    <mergeCell ref="AW57:AW58"/>
    <mergeCell ref="AT44:AT45"/>
    <mergeCell ref="AU44:AU45"/>
    <mergeCell ref="AV44:AV45"/>
    <mergeCell ref="AW44:AW45"/>
    <mergeCell ref="AT48:AT49"/>
    <mergeCell ref="AU48:AU49"/>
    <mergeCell ref="AV48:AV49"/>
    <mergeCell ref="AW48:AW49"/>
    <mergeCell ref="AT108:AT109"/>
    <mergeCell ref="AU108:AU109"/>
    <mergeCell ref="AV108:AV109"/>
    <mergeCell ref="AW108:AW109"/>
    <mergeCell ref="AT124:AT125"/>
    <mergeCell ref="AU124:AU125"/>
    <mergeCell ref="AV124:AV125"/>
    <mergeCell ref="AW124:AW125"/>
    <mergeCell ref="AT74:AT75"/>
    <mergeCell ref="AU74:AU75"/>
    <mergeCell ref="AV74:AV75"/>
    <mergeCell ref="AW74:AW75"/>
    <mergeCell ref="AT91:AT92"/>
    <mergeCell ref="AU91:AU92"/>
    <mergeCell ref="AV91:AV92"/>
    <mergeCell ref="AW91:AW92"/>
    <mergeCell ref="AW82:AW83"/>
    <mergeCell ref="AT95:AT96"/>
    <mergeCell ref="AU95:AU96"/>
    <mergeCell ref="AV95:AV96"/>
    <mergeCell ref="AW95:AW96"/>
    <mergeCell ref="AW99:AW100"/>
    <mergeCell ref="AT116:AT117"/>
    <mergeCell ref="AU116:AU117"/>
    <mergeCell ref="AX12:BD12"/>
    <mergeCell ref="AX14:BC14"/>
    <mergeCell ref="BD14:BD16"/>
    <mergeCell ref="AY15:AZ15"/>
    <mergeCell ref="BA15:BC15"/>
    <mergeCell ref="BB16:BC16"/>
    <mergeCell ref="BB17:BC17"/>
    <mergeCell ref="BA23:BA24"/>
    <mergeCell ref="BB23:BB24"/>
    <mergeCell ref="BC23:BC24"/>
    <mergeCell ref="BD23:BD24"/>
    <mergeCell ref="BA40:BA41"/>
    <mergeCell ref="AT141:AT142"/>
    <mergeCell ref="AU141:AU142"/>
    <mergeCell ref="AV141:AV142"/>
    <mergeCell ref="AW141:AW142"/>
    <mergeCell ref="AT158:AT159"/>
    <mergeCell ref="AU158:AU159"/>
    <mergeCell ref="AV158:AV159"/>
    <mergeCell ref="AW158:AW159"/>
    <mergeCell ref="BB40:BB41"/>
    <mergeCell ref="BC40:BC41"/>
    <mergeCell ref="BD40:BD41"/>
    <mergeCell ref="BA57:BA58"/>
    <mergeCell ref="BB57:BB58"/>
    <mergeCell ref="BC57:BC58"/>
    <mergeCell ref="BD57:BD58"/>
    <mergeCell ref="BA44:BA45"/>
    <mergeCell ref="BB44:BB45"/>
    <mergeCell ref="BC44:BC45"/>
    <mergeCell ref="BD44:BD45"/>
    <mergeCell ref="BA48:BA49"/>
    <mergeCell ref="BB48:BB49"/>
    <mergeCell ref="BC48:BC49"/>
    <mergeCell ref="BD48:BD49"/>
    <mergeCell ref="BA108:BA109"/>
    <mergeCell ref="BB108:BB109"/>
    <mergeCell ref="BC108:BC109"/>
    <mergeCell ref="BD108:BD109"/>
    <mergeCell ref="BA124:BA125"/>
    <mergeCell ref="BB124:BB125"/>
    <mergeCell ref="BC124:BC125"/>
    <mergeCell ref="BD124:BD125"/>
    <mergeCell ref="BA74:BA75"/>
    <mergeCell ref="BB74:BB75"/>
    <mergeCell ref="BC74:BC75"/>
    <mergeCell ref="BD74:BD75"/>
    <mergeCell ref="BA91:BA92"/>
    <mergeCell ref="BB91:BB92"/>
    <mergeCell ref="BC91:BC92"/>
    <mergeCell ref="BD91:BD92"/>
    <mergeCell ref="BC78:BC79"/>
    <mergeCell ref="BD78:BD79"/>
    <mergeCell ref="BA82:BA83"/>
    <mergeCell ref="BB82:BB83"/>
    <mergeCell ref="BC82:BC83"/>
    <mergeCell ref="BD82:BD83"/>
    <mergeCell ref="BA95:BA96"/>
    <mergeCell ref="BB95:BB96"/>
    <mergeCell ref="BD99:BD100"/>
    <mergeCell ref="BA174:BA175"/>
    <mergeCell ref="BB174:BB175"/>
    <mergeCell ref="BC174:BC175"/>
    <mergeCell ref="BD174:BD175"/>
    <mergeCell ref="BE12:BK12"/>
    <mergeCell ref="BE14:BJ14"/>
    <mergeCell ref="BK14:BK16"/>
    <mergeCell ref="BF15:BG15"/>
    <mergeCell ref="BH15:BJ15"/>
    <mergeCell ref="BI16:BJ16"/>
    <mergeCell ref="BI17:BJ17"/>
    <mergeCell ref="BH23:BH24"/>
    <mergeCell ref="BI23:BI24"/>
    <mergeCell ref="BJ23:BJ24"/>
    <mergeCell ref="BK23:BK24"/>
    <mergeCell ref="BH40:BH41"/>
    <mergeCell ref="BA141:BA142"/>
    <mergeCell ref="BB141:BB142"/>
    <mergeCell ref="BC141:BC142"/>
    <mergeCell ref="BD141:BD142"/>
    <mergeCell ref="BA158:BA159"/>
    <mergeCell ref="BB158:BB159"/>
    <mergeCell ref="BC158:BC159"/>
    <mergeCell ref="BD158:BD159"/>
    <mergeCell ref="BI40:BI41"/>
    <mergeCell ref="BJ40:BJ41"/>
    <mergeCell ref="BK40:BK41"/>
    <mergeCell ref="BH57:BH58"/>
    <mergeCell ref="BI57:BI58"/>
    <mergeCell ref="BJ57:BJ58"/>
    <mergeCell ref="BK57:BK58"/>
    <mergeCell ref="BH44:BH45"/>
    <mergeCell ref="BI48:BI49"/>
    <mergeCell ref="BJ48:BJ49"/>
    <mergeCell ref="BK48:BK49"/>
    <mergeCell ref="BH108:BH109"/>
    <mergeCell ref="BI108:BI109"/>
    <mergeCell ref="BJ108:BJ109"/>
    <mergeCell ref="BK108:BK109"/>
    <mergeCell ref="BH124:BH125"/>
    <mergeCell ref="BI124:BI125"/>
    <mergeCell ref="BJ124:BJ125"/>
    <mergeCell ref="BK124:BK125"/>
    <mergeCell ref="BH74:BH75"/>
    <mergeCell ref="BI74:BI75"/>
    <mergeCell ref="BJ74:BJ75"/>
    <mergeCell ref="BK74:BK75"/>
    <mergeCell ref="BH91:BH92"/>
    <mergeCell ref="BI91:BI92"/>
    <mergeCell ref="BJ91:BJ92"/>
    <mergeCell ref="BK91:BK92"/>
    <mergeCell ref="BH78:BH79"/>
    <mergeCell ref="BI78:BI79"/>
    <mergeCell ref="BJ78:BJ79"/>
    <mergeCell ref="BK78:BK79"/>
    <mergeCell ref="BH82:BH83"/>
    <mergeCell ref="BI82:BI83"/>
    <mergeCell ref="BJ82:BJ83"/>
    <mergeCell ref="BK82:BK83"/>
    <mergeCell ref="BH99:BH100"/>
    <mergeCell ref="BI99:BI100"/>
    <mergeCell ref="BJ99:BJ100"/>
    <mergeCell ref="BK99:BK100"/>
    <mergeCell ref="BH95:BH96"/>
    <mergeCell ref="BH174:BH175"/>
    <mergeCell ref="BI174:BI175"/>
    <mergeCell ref="BJ174:BJ175"/>
    <mergeCell ref="BK174:BK175"/>
    <mergeCell ref="BL12:BR12"/>
    <mergeCell ref="BL14:BQ14"/>
    <mergeCell ref="BR14:BR16"/>
    <mergeCell ref="BM15:BN15"/>
    <mergeCell ref="BO15:BQ15"/>
    <mergeCell ref="BP16:BQ16"/>
    <mergeCell ref="BP17:BQ17"/>
    <mergeCell ref="BO23:BO24"/>
    <mergeCell ref="BP23:BP24"/>
    <mergeCell ref="BQ23:BQ24"/>
    <mergeCell ref="BR23:BR24"/>
    <mergeCell ref="BO40:BO41"/>
    <mergeCell ref="BH141:BH142"/>
    <mergeCell ref="BI141:BI142"/>
    <mergeCell ref="BJ141:BJ142"/>
    <mergeCell ref="BK141:BK142"/>
    <mergeCell ref="BH158:BH159"/>
    <mergeCell ref="BI158:BI159"/>
    <mergeCell ref="BJ158:BJ159"/>
    <mergeCell ref="BK158:BK159"/>
    <mergeCell ref="BP40:BP41"/>
    <mergeCell ref="BQ40:BQ41"/>
    <mergeCell ref="BR40:BR41"/>
    <mergeCell ref="BO57:BO58"/>
    <mergeCell ref="BP57:BP58"/>
    <mergeCell ref="BQ57:BQ58"/>
    <mergeCell ref="BR57:BR58"/>
    <mergeCell ref="BO44:BO45"/>
    <mergeCell ref="BO124:BO125"/>
    <mergeCell ref="BP124:BP125"/>
    <mergeCell ref="BQ124:BQ125"/>
    <mergeCell ref="BR124:BR125"/>
    <mergeCell ref="BO74:BO75"/>
    <mergeCell ref="BP74:BP75"/>
    <mergeCell ref="BQ74:BQ75"/>
    <mergeCell ref="BR74:BR75"/>
    <mergeCell ref="BO91:BO92"/>
    <mergeCell ref="BP91:BP92"/>
    <mergeCell ref="BQ91:BQ92"/>
    <mergeCell ref="BR91:BR92"/>
    <mergeCell ref="BO78:BO79"/>
    <mergeCell ref="BP78:BP79"/>
    <mergeCell ref="BQ78:BQ79"/>
    <mergeCell ref="BR78:BR79"/>
    <mergeCell ref="BO82:BO83"/>
    <mergeCell ref="BP82:BP83"/>
    <mergeCell ref="BQ82:BQ83"/>
    <mergeCell ref="BR82:BR83"/>
    <mergeCell ref="BO99:BO100"/>
    <mergeCell ref="BO174:BO175"/>
    <mergeCell ref="BP174:BP175"/>
    <mergeCell ref="BQ174:BQ175"/>
    <mergeCell ref="BR174:BR175"/>
    <mergeCell ref="BS12:BY12"/>
    <mergeCell ref="BS14:BX14"/>
    <mergeCell ref="BY14:BY16"/>
    <mergeCell ref="BT15:BU15"/>
    <mergeCell ref="BV15:BX15"/>
    <mergeCell ref="BW16:BX16"/>
    <mergeCell ref="BW17:BX17"/>
    <mergeCell ref="BV23:BV24"/>
    <mergeCell ref="BW23:BW24"/>
    <mergeCell ref="BX23:BX24"/>
    <mergeCell ref="BY23:BY24"/>
    <mergeCell ref="BV40:BV41"/>
    <mergeCell ref="BO141:BO142"/>
    <mergeCell ref="BP141:BP142"/>
    <mergeCell ref="BQ141:BQ142"/>
    <mergeCell ref="BR141:BR142"/>
    <mergeCell ref="BO158:BO159"/>
    <mergeCell ref="BP158:BP159"/>
    <mergeCell ref="BQ158:BQ159"/>
    <mergeCell ref="BR158:BR159"/>
    <mergeCell ref="BW40:BW41"/>
    <mergeCell ref="BX40:BX41"/>
    <mergeCell ref="BY40:BY41"/>
    <mergeCell ref="BV57:BV58"/>
    <mergeCell ref="BW57:BW58"/>
    <mergeCell ref="BX57:BX58"/>
    <mergeCell ref="BY57:BY58"/>
    <mergeCell ref="BV44:BV45"/>
    <mergeCell ref="BV124:BV125"/>
    <mergeCell ref="BW124:BW125"/>
    <mergeCell ref="BX124:BX125"/>
    <mergeCell ref="BY124:BY125"/>
    <mergeCell ref="BV74:BV75"/>
    <mergeCell ref="BW74:BW75"/>
    <mergeCell ref="BX74:BX75"/>
    <mergeCell ref="BY74:BY75"/>
    <mergeCell ref="BV91:BV92"/>
    <mergeCell ref="BW91:BW92"/>
    <mergeCell ref="BX91:BX92"/>
    <mergeCell ref="BY91:BY92"/>
    <mergeCell ref="BV78:BV79"/>
    <mergeCell ref="BW78:BW79"/>
    <mergeCell ref="BX78:BX79"/>
    <mergeCell ref="BY78:BY79"/>
    <mergeCell ref="BV82:BV83"/>
    <mergeCell ref="BW82:BW83"/>
    <mergeCell ref="BX82:BX83"/>
    <mergeCell ref="BY82:BY83"/>
    <mergeCell ref="BW112:BW113"/>
    <mergeCell ref="BV112:BV113"/>
    <mergeCell ref="BV174:BV175"/>
    <mergeCell ref="BW174:BW175"/>
    <mergeCell ref="BX174:BX175"/>
    <mergeCell ref="BY174:BY175"/>
    <mergeCell ref="E26:E29"/>
    <mergeCell ref="J26:J29"/>
    <mergeCell ref="O26:CG26"/>
    <mergeCell ref="N27:N28"/>
    <mergeCell ref="R27:R28"/>
    <mergeCell ref="S27:S28"/>
    <mergeCell ref="T27:T28"/>
    <mergeCell ref="U27:U28"/>
    <mergeCell ref="Y27:Y28"/>
    <mergeCell ref="Z27:Z28"/>
    <mergeCell ref="AA27:AA28"/>
    <mergeCell ref="AB27:AB28"/>
    <mergeCell ref="BV141:BV142"/>
    <mergeCell ref="BW141:BW142"/>
    <mergeCell ref="BX141:BX142"/>
    <mergeCell ref="BY141:BY142"/>
    <mergeCell ref="BV158:BV159"/>
    <mergeCell ref="BW158:BW159"/>
    <mergeCell ref="BX158:BX159"/>
    <mergeCell ref="BY158:BY159"/>
    <mergeCell ref="AN27:AN28"/>
    <mergeCell ref="AO27:AO28"/>
    <mergeCell ref="AP27:AP28"/>
    <mergeCell ref="AT27:AT28"/>
    <mergeCell ref="AU27:AU28"/>
    <mergeCell ref="AF27:AF28"/>
    <mergeCell ref="AG27:AG28"/>
    <mergeCell ref="AH27:AH28"/>
    <mergeCell ref="AM27:AM28"/>
    <mergeCell ref="E30:E33"/>
    <mergeCell ref="J30:J33"/>
    <mergeCell ref="O30:CG30"/>
    <mergeCell ref="N31:N32"/>
    <mergeCell ref="R31:R32"/>
    <mergeCell ref="S31:S32"/>
    <mergeCell ref="T31:T32"/>
    <mergeCell ref="U31:U32"/>
    <mergeCell ref="Y31:Y32"/>
    <mergeCell ref="Z31:Z32"/>
    <mergeCell ref="AA31:AA32"/>
    <mergeCell ref="AB31:AB32"/>
    <mergeCell ref="AF31:AF32"/>
    <mergeCell ref="AG31:AG32"/>
    <mergeCell ref="AH31:AH32"/>
    <mergeCell ref="AI31:AI32"/>
    <mergeCell ref="AM31:AM32"/>
    <mergeCell ref="BW27:BW28"/>
    <mergeCell ref="BX27:BX28"/>
    <mergeCell ref="BY27:BY28"/>
    <mergeCell ref="BO27:BO28"/>
    <mergeCell ref="BP27:BP28"/>
    <mergeCell ref="BQ27:BQ28"/>
    <mergeCell ref="BR27:BR28"/>
    <mergeCell ref="BV27:BV28"/>
    <mergeCell ref="BD27:BD28"/>
    <mergeCell ref="BH27:BH28"/>
    <mergeCell ref="BI27:BI28"/>
    <mergeCell ref="BJ27:BJ28"/>
    <mergeCell ref="BK27:BK28"/>
    <mergeCell ref="AV27:AV28"/>
    <mergeCell ref="AW27:AW28"/>
    <mergeCell ref="BA27:BA28"/>
    <mergeCell ref="BB27:BB28"/>
    <mergeCell ref="BC27:BC28"/>
    <mergeCell ref="BJ31:BJ32"/>
    <mergeCell ref="BK31:BK32"/>
    <mergeCell ref="AV31:AV32"/>
    <mergeCell ref="AW31:AW32"/>
    <mergeCell ref="BA31:BA32"/>
    <mergeCell ref="BB31:BB32"/>
    <mergeCell ref="BC31:BC32"/>
    <mergeCell ref="AN31:AN32"/>
    <mergeCell ref="AO31:AO32"/>
    <mergeCell ref="AP31:AP32"/>
    <mergeCell ref="AT31:AT32"/>
    <mergeCell ref="AU31:AU32"/>
    <mergeCell ref="BW31:BW32"/>
    <mergeCell ref="BX31:BX32"/>
    <mergeCell ref="BY31:BY32"/>
    <mergeCell ref="CH31:CH33"/>
    <mergeCell ref="E43:E46"/>
    <mergeCell ref="J43:J46"/>
    <mergeCell ref="O43:CG43"/>
    <mergeCell ref="N44:N45"/>
    <mergeCell ref="R44:R45"/>
    <mergeCell ref="S44:S45"/>
    <mergeCell ref="T44:T45"/>
    <mergeCell ref="U44:U45"/>
    <mergeCell ref="Y44:Y45"/>
    <mergeCell ref="Z44:Z45"/>
    <mergeCell ref="AA44:AA45"/>
    <mergeCell ref="AB44:AB45"/>
    <mergeCell ref="BO31:BO32"/>
    <mergeCell ref="BP31:BP32"/>
    <mergeCell ref="BQ31:BQ32"/>
    <mergeCell ref="BR31:BR32"/>
    <mergeCell ref="BV31:BV32"/>
    <mergeCell ref="BD31:BD32"/>
    <mergeCell ref="BH31:BH32"/>
    <mergeCell ref="BI31:BI32"/>
    <mergeCell ref="CH44:CH46"/>
    <mergeCell ref="BW44:BW45"/>
    <mergeCell ref="BX44:BX45"/>
    <mergeCell ref="BY44:BY45"/>
    <mergeCell ref="BP44:BP45"/>
    <mergeCell ref="BQ44:BQ45"/>
    <mergeCell ref="BR44:BR45"/>
    <mergeCell ref="BI44:BI45"/>
    <mergeCell ref="BJ44:BJ45"/>
    <mergeCell ref="E47:E50"/>
    <mergeCell ref="J47:J50"/>
    <mergeCell ref="O47:CG47"/>
    <mergeCell ref="N48:N49"/>
    <mergeCell ref="R48:R49"/>
    <mergeCell ref="S48:S49"/>
    <mergeCell ref="T48:T49"/>
    <mergeCell ref="U48:U49"/>
    <mergeCell ref="Y48:Y49"/>
    <mergeCell ref="Z48:Z49"/>
    <mergeCell ref="AA48:AA49"/>
    <mergeCell ref="AB48:AB49"/>
    <mergeCell ref="AF48:AF49"/>
    <mergeCell ref="AG48:AG49"/>
    <mergeCell ref="AH48:AH49"/>
    <mergeCell ref="CC44:CC45"/>
    <mergeCell ref="CD44:CD45"/>
    <mergeCell ref="CE44:CE45"/>
    <mergeCell ref="CF44:CF45"/>
    <mergeCell ref="CC48:CC49"/>
    <mergeCell ref="CD48:CD49"/>
    <mergeCell ref="CE48:CE49"/>
    <mergeCell ref="BV48:BV49"/>
    <mergeCell ref="BW48:BW49"/>
    <mergeCell ref="BX48:BX49"/>
    <mergeCell ref="BY48:BY49"/>
    <mergeCell ref="BO48:BO49"/>
    <mergeCell ref="BP48:BP49"/>
    <mergeCell ref="BQ48:BQ49"/>
    <mergeCell ref="BR48:BR49"/>
    <mergeCell ref="BK44:BK45"/>
    <mergeCell ref="BH48:BH49"/>
  </mergeCells>
  <phoneticPr fontId="9" type="noConversion"/>
  <dataValidations count="8">
    <dataValidation type="textLength" operator="lessThanOrEqual" allowBlank="1" showInputMessage="1" showErrorMessage="1" errorTitle="Ошибка" error="Допускается ввод не более 900 символов!" sqref="CH6:CH10 O172 O38 O55 O72 O89 O106 O122 O139 O156 V156 V172 V38 V55 V72 V89 V106 V122 V139 AC156 AC172 AC38 AC55 AC72 AC89 AC106 AC122 AC139 AJ156 AJ172 AJ38 AJ55 AJ72 AJ89 AJ106 AJ122 AJ139 AQ156 AQ172 AQ38 AQ55 AQ72 AQ89 AQ106 AQ122 AQ139 AX156 AX172 AX38 AX55 AX72 AX89 AX106 AX122 AX139 BE156 BE172 BE38 BE55 BE72 BE89 BE106 BE122 BE139 BL156 BL172 BL38 BL55 BL72 BL89 BL106 BL122 BL139 BS156 BS172 BS38 BS55 BS72 BS89 BS106 BS122 BS139 O21:CG21 BZ172 BZ38 BZ55 BZ72 BZ89 BZ106 BZ122 BZ139 BZ156" xr:uid="{00000000-0002-0000-0700-000000000000}">
      <formula1>900</formula1>
    </dataValidation>
    <dataValidation allowBlank="1" promptTitle="checkPeriodRange" sqref="Q24 Q41 Q58 Q75 Q92 Q109 Q125 Q142 Q159 Q175 X175 X159 X41 X58 X75 X92 X109 X125 X142 X24 AE175 AE24 AE159 AE58 AE75 AE92 AE109 AE125 AE142 AE41 AL175 AL24 AL41 AL159 AL75 AL92 AL109 AL125 AL142 AL58 AS175 AS24 AS41 AS58 AS159 AS92 AS109 AS125 AS142 AS75 AZ175 AZ24 AZ41 AZ58 AZ75 AZ159 AZ109 AZ125 AZ142 AZ92 BG175 BG24 BG41 BG58 BG75 BG92 BG159 BG125 BG142 BG109 BN175 BN24 BN41 BN58 BN75 BN92 BN109 BN159 BN142 BN125 BU175 BU24 BU41 BU58 BU75 BU92 BU109 BU125 BU159 BU142 Q28 X28 AE28 AL28 AS28 AZ28 BG28 BN28 BU28 Q32 X32 AE32 AL32 AS32 AZ32 BG32 BN32 BU32 Q45 X45 AE45 AL45 AS45 AZ45 BG45 BN45 BU45 Q49 X49 AE49 AL49 AS49 AZ49 BG49 BN49 BU49 Q62 X62 AE62 AL62 AS62 AZ62 BG62 BN62 BU62 Q66 X66 AE66 AL66 AS66 AZ66 BG66 BN66 BU66 Q79 X79 AE79 AL79 AS79 AZ79 BG79 BN79 BU79 Q83 X83 AE83 AL83 AS83 AZ83 BG83 BN83 BU83 CB175 CB24 CB41 CB58 CB75 CB92 CB109 CB125 CB83 CB79 CB142 CB28 CB32 CB45 CB49 CB62 CB66 CB159 Q96 X96 AE96 AL96 AS96 AZ96 BG96 BN96 BU96 CB96 Q100 X100 AE100 AL100 AS100 AZ100 BG100 BN100 BU100 CB100 Q113 X113 AE113 AL113 AS113 AZ113 BG113 BN113 BU113 CB113 Q117 X117 AE117 AL117 AS117 AZ117 BG117 BN117 BU117 CB117 Q129 X129 AE129 AL129 AS129 AZ129 BG129 BN129 BU129 CB129 Q133 X133 AE133 AL133 AS133 AZ133 BG133 BN133 BU133 CB133 Q146 X146 AE146 AL146 AS146 AZ146 BG146 BN146 BU146 CB146 Q150 X150 AE150 AL150 AS150 AZ150 BG150 BN150 BU150 CB150 Q163 X163 AE163 AL163 AS163 AZ163 BG163 BN163 BU163 CB163 Q167 X167 AE167 AL167 AS167 AZ167 BG167 BN167 BU167 CB167 Q179 X179 AE179 AL179 AS179 AZ179 BG179 BN179 BU179 CB179 Q183 X183 AE183 AL183 AS183 AZ183 BG183 BN183 BU183 CB183" xr:uid="{00000000-0002-0000-0700-000001000000}"/>
    <dataValidation type="list" allowBlank="1" showInputMessage="1" showErrorMessage="1" errorTitle="Ошибка" error="Выберите значение из списка" sqref="O22 O39 O56 O73 O90 O107 O123 O140 O157 O173 V22 V39 V56 V73 V90 V107 V123 V140 V157 V173 AC22 AC39 AC56 AC73 AC90 AC107 AC123 AC140 AC157 AC173 AJ22 AJ39 AJ56 AJ73 AJ90 AJ107 AJ123 AJ140 AJ157 AJ173 AQ22 AQ39 AQ56 AQ73 AQ90 AQ107 AQ123 AQ140 AQ157 AQ173 AX22 AX39 AX56 AX73 AX90 AX107 AX123 AX140 AX157 AX173 BE22 BE39 BE56 BE73 BE90 BE107 BE123 BE140 BE157 BE173 BL22 BL39 BL56 BL73 BL90 BL107 BL123 BL140 BL157 BL173 BS22 BS39 BS56 BS73 BS90 BS107 BS123 BS140 BS157 BS173 O26 O30 O43 O47 O60 O64 O77 O81 BZ22 BZ39 BZ56 BZ73 BZ90 BZ107 BZ123 BZ140 BZ157 BZ173 BZ26 BZ30 BZ43 BZ47 BZ60 BZ64 BZ77 BZ81 O94 O98 O111 O115 O127 O131 O144 O148 O161 O165 O177 O181" xr:uid="{00000000-0002-0000-0700-000002000000}">
      <formula1>kind_of_cons</formula1>
    </dataValidation>
    <dataValidation allowBlank="1" sqref="AG33:AG35 AG50:AG52 AG67:AG69 AG84:AG86 AG101:AG103 AG118:AG120 AG134:AG136 AG151:AG153 AG168:AG170 AG184:AG186 AN33:AN35 AN50:AN52 AN67:AN69 AN84:AN86 AN101:AN103 AN118:AN120 AN134:AN136 AN151:AN153 AN168:AN170 AN184:AN186 AU33:AU35 AU50:AU52 AU67:AU69 AU84:AU86 AU101:AU103 AU118:AU120 AU134:AU136 AU151:AU153 AU168:AU170 AU184:AU186 BB33:BB35 BB50:BB52 BB67:BB69 BB84:BB86 BB101:BB103 BB118:BB120 BB134:BB136 BB151:BB153 BB168:BB170 BB184:BB186 BI33:BI35 BI50:BI52 BI67:BI69 BI84:BI86 BI101:BI103 BI118:BI120 BI134:BI136 BI151:BI153 BI168:BI170 BI184:BI186 BP33:BP35 BP50:BP52 BP67:BP69 BP84:BP86 BP101:BP103 BP118:BP120 BP134:BP136 BP151:BP153 BP168:BP170 BP184:BP186 BW33:BW35 BW50:BW52 BW67:BW69 BW84:BW86 BW101:BW103 BW118:BW120 BW134:BW136 BW151:BW153 BW168:BW170 BW184:BW186 S33:S35 S50:S52 S67:S69 S84:S86 CD101:CD103 CD118:CD120 CD134:CD136 CD151:CD153 CD168:CD170 CD184:CD186 S184:S186 Z33:Z35 Z50:Z52 Z67:Z69 S101:S103 S118:S120 S134:S136 S151:S153 S168:S170 BW25 BP25 BI25 BB25 AU25 AN25 AG25 Z25 S25 S29 BW29 BP29 BI29 BB29 AU29 AN29 AG29 Z29 BW42 BP42 BI42 BB42 AU42 AN42 AG42 Z42 S42 S46 BW46 BP46 BI46 BB46 AU46 AN46 AG46 Z46 BW59 BP59 BI59 BB59 AU59 AN59 AG59 Z59 S59 S63 BW63 BP63 BI63 BB63 AU63 AN63 AG63 Z63 BW76 BP76 BI76 BB76 AU76 AN76 AG76 Z76 S76 S80 BW80 BP80 BI80 BB80 AU80 AN80 AG80 Z80 Z84:Z86 CD80 Z101:Z103 Z118:Z120 Z134:Z136 Z151:Z153 Z168:Z170 CD33:CD35 CD50:CD52 CD67:CD69 CD84:CD86 CD25 CD29 CD42 CD46 CD59 CD63 CD76 CD93 BW93 BP93 BI93 BB93 AU93 AN93 AG93 Z93 S93 S97 CD97 BW97 BP97 BI97 BB97 AU97 AN97 AG97 Z97 CD110 BW110 BP110 BI110 BB110 AU110 AN110 AG110 Z110 S110 S114 CD114 BW114 BP114 BI114 BB114 AU114 AN114 AG114 Z114 CD126 BW126 BP126 BI126 BB126 AU126 AN126 AG126 Z126 S126 S130 CD130 BW130 BP130 BI130 BB130 AU130 AN130 AG130 Z130 CD143 BW143 BP143 BI143 BB143 AU143 AN143 AG143 Z143 S143 S147 CD147 BW147 BP147 BI147 BB147 AU147 AN147 AG147 Z147 CD160 BW160 BP160 BI160 BB160 AU160 AN160 AG160 Z160 S160 S164 CD164 BW164 BP164 BI164 BB164 AU164 AN164 AG164 Z164 CD176 BW176 BP176 BI176 BB176 AU176 AN176 AG176 Z176 S176 S180 CD180 BW180 BP180 BI180 BB180 AU180 AN180 AG180 Z180 Z184:Z186" xr:uid="{00000000-0002-0000-0700-000003000000}"/>
    <dataValidation type="textLength" operator="lessThanOrEqual" allowBlank="1" showInputMessage="1" showErrorMessage="1" errorTitle="Ошибка" error="Допускается ввод не более 900 символов!" prompt="Введите значение признака дифференциации" sqref="M23 M40 M57 M74 M91 M108 M124 M141 M158 M174 M27 M31 M44 M48 M61 M65 M78 M82 M95 M99 M112 M116 M128 M132 M145 M149 M162 M166 M178 M182" xr:uid="{00000000-0002-0000-0700-000004000000}">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3 T23:T24 R40 T40:T41 R57 T57:T58 R74 T74:T75 R91 T91:T92 R108 T108:T109 R124 T124:T125 R141 T141:T142 R158 T158:T159 R174 T174:T175 Y40 AA40:AA41 Y57 AA57:AA58 Y74 AA74:AA75 Y91 AA91:AA92 Y108 AA108:AA109 Y124 AA124:AA125 Y141 AA141:AA142 Y158 AA158:AA159 Y174 AA174:AA175 Y23 AA23:AA24 AF57 AH57:AH58 AF74 AH74:AH75 AF91 AH91:AH92 AF108 AH108:AH109 AF124 AH124:AH125 AF141 AH141:AH142 AF158 AH158:AH159 AF174 AH174:AH175 AF23 AH23:AH24 AF40 AH40:AH41 AM74 AO74:AO75 AM91 AO91:AO92 AM108 AO108:AO109 AM124 AO124:AO125 AM141 AO141:AO142 AM158 AO158:AO159 AM174 AO174:AO175 AM23 AO23:AO24 AM40 AO40:AO41 AM57 AO57:AO58 AT91 AV91:AV92 AT108 AV108:AV109 AT124 AV124:AV125 AT141 AV141:AV142 AT158 AV158:AV159 AT174 AV174:AV175 AT23 AV23:AV24 AT40 AV40:AV41 AT57 AV57:AV58 AT74 AV74:AV75 BA108 BC108:BC109 BA124 BC124:BC125 BA141 BC141:BC142 BA158 BC158:BC159 BA174 BC174:BC175 BA23 BC23:BC24 BA40 BC40:BC41 BA57 BC57:BC58 BA74 BC74:BC75 BA91 BC91:BC92 BH124 BJ124:BJ125 BH141 BJ141:BJ142 BH158 BJ158:BJ159 BH174 BJ174:BJ175 BH23 BJ23:BJ24 BH40 BJ40:BJ41 BH57 BJ57:BJ58 BH74 BJ74:BJ75 BH91 BJ91:BJ92 BH108 BJ108:BJ109 BO141 BQ141:BQ142 BO158 BQ158:BQ159 BO174 BQ174:BQ175 BO23 BQ23:BQ24 BO40 BQ40:BQ41 BO57 BQ57:BQ58 BO74 BQ74:BQ75 BO91 BQ91:BQ92 BO108 BQ108:BQ109 BO124 BQ124:BQ125 BV158 BX158:BX159 BV174 BX174:BX175 BV23 BX23:BX24 BV40 BX40:BX41 BV57 BX57:BX58 BV74 BX74:BX75 BV91 BX91:BX92 BV108 BX108:BX109 BV124 BX124:BX125 BV141 BX141:BX142 R27 T27:T28 Y27 AA27:AA28 AF27 AH27:AH28 AM27 AO27:AO28 AT27 AV27:AV28 BA27 BC27:BC28 BH27 BJ27:BJ28 BO27 BQ27:BQ28 BV27 BX27:BX28 R31 T31:T32 Y31 AA31:AA32 AF31 AH31:AH32 AM31 AO31:AO32 AT31 AV31:AV32 BA31 BC31:BC32 BH31 BJ31:BJ32 BO31 BQ31:BQ32 BV31 BX31:BX32 R44 T44:T45 Y44 AA44:AA45 AF44 AH44:AH45 AM44 AO44:AO45 AT44 AV44:AV45 BA44 BC44:BC45 BH44 BJ44:BJ45 BO44 BQ44:BQ45 BV44 BX44:BX45 R48 T48:T49 Y48 AA48:AA49 AF48 AH48:AH49 AM48 AO48:AO49 AT48 AV48:AV49 BA48 BC48:BC49 BH48 BJ48:BJ49 BO48 BQ48:BQ49 BV48 BX48:BX49 R61 T61:T62 Y61 AA61:AA62 AF61 AH61:AH62 AM61 AO61:AO62 AT61 AV61:AV62 BA61 BC61:BC62 BH61 BJ61:BJ62 BO61 BQ61:BQ62 BV61 BX61:BX62 R65 T65:T66 Y65 AA65:AA66 AF65 AH65:AH66 AM65 AO65:AO66 AT65 AV65:AV66 BA65 BC65:BC66 BH65 BJ65:BJ66 BO65 BQ65:BQ66 BV65 BX65:BX66 R78 T78:T79 Y78 AA78:AA79 AF78 AH78:AH79 AM78 AO78:AO79 AT78 AV78:AV79 BA78 BC78:BC79 BH78 BJ78:BJ79 BO78 BQ78:BQ79 BV78 BX78:BX79 R82 T82:T83 Y82 AA82:AA83 AF82 AH82:AH83 AM82 AO82:AO83 AT82 AV82:AV83 BA82 BC82:BC83 BH82 BJ82:BJ83 BO82 BQ82:BQ83 BV82 BX82:BX83 CC174 CE174:CE175 CC23 CE23:CE24 CC40 CE40:CE41 CC57 CE57:CE58 CC74 CE74:CE75 CC91 CE91:CE92 CC108 CE108:CE109 CC124 CE124:CE125 CC141 CE141:CE142 CC27 CE27:CE28 CC31 CE31:CE32 CC44 CE44:CE45 CC48 CE48:CE49 CC61 CE61:CE62 CC65 CE65:CE66 CC78 CE78:CE79 CC82 CE82:CE83 CC158 CE158:CE159 R95 T95:T96 Y95 AA95:AA96 AF95 AH95:AH96 AM95 AO95:AO96 AT95 AV95:AV96 BA95 BC95:BC96 BH95 BJ95:BJ96 BO95 BQ95:BQ96 BV95 BX95:BX96 CC95 CE95:CE96 R99 T99:T100 Y99 AA99:AA100 AF99 AH99:AH100 AM99 AO99:AO100 AT99 AV99:AV100 BA99 BC99:BC100 BH99 BJ99:BJ100 BO99 BQ99:BQ100 BV99 BX99:BX100 CC99 CE99:CE100 R112 T112:T113 Y112 AA112:AA113 AF112 AH112:AH113 AM112 AO112:AO113 AT112 AV112:AV113 BA112 BC112:BC113 BH112 BJ112:BJ113 BO112 BQ112:BQ113 BV112 BX112:BX113 CC112 CE112:CE113 R116 T116:T117 Y116 AA116:AA117 AF116 AH116:AH117 AM116 AO116:AO117 AT116 AV116:AV117 BA116 BC116:BC117 BH116 BJ116:BJ117 BO116 BQ116:BQ117 BV116 BX116:BX117 CC116 CE116:CE117 R128 T128:T129 Y128 AA128:AA129 AF128 AH128:AH129 AM128 AO128:AO129 AT128 AV128:AV129 BA128 BC128:BC129 BH128 BJ128:BJ129 BO128 BQ128:BQ129 BV128 BX128:BX129 CC128 CE128:CE129 R132 T132:T133 Y132 AA132:AA133 AF132 AH132:AH133 AM132 AO132:AO133 AT132 AV132:AV133 BA132 BC132:BC133 BH132 BJ132:BJ133 BO132 BQ132:BQ133 BV132 BX132:BX133 CC132 CE132:CE133 R145 T145:T146 Y145 AA145:AA146 AF145 AH145:AH146 AM145 AO145:AO146 AT145 AV145:AV146 BA145 BC145:BC146 BH145 BJ145:BJ146 BO145 BQ145:BQ146 BV145 BX145:BX146 CC145 CE145:CE146 R149 T149:T150 Y149 AA149:AA150 AF149 AH149:AH150 AM149 AO149:AO150 AT149 AV149:AV150 BA149 BC149:BC150 BH149 BJ149:BJ150 BO149 BQ149:BQ150 BV149 BX149:BX150 CC149 CE149:CE150 R162 T162:T163 Y162 AA162:AA163 AF162 AH162:AH163 AM162 AO162:AO163 AT162 AV162:AV163 BA162 BC162:BC163 BH162 BJ162:BJ163 BO162 BQ162:BQ163 BV162 BX162:BX163 CC162 CE162:CE163 R166 T166:T167 Y166 AA166:AA167 AF166 AH166:AH167 AM166 AO166:AO167 AT166 AV166:AV167 BA166 BC166:BC167 BH166 BJ166:BJ167 BO166 BQ166:BQ167 BV166 BX166:BX167 CC166 CE166:CE167 R178 T178:T179 Y178 AA178:AA179 AF178 AH178:AH179 AM178 AO178:AO179 AT178 AV178:AV179 BA178 BC178:BC179 BH178 BJ178:BJ179 BO178 BQ178:BQ179 BV178 BX178:BX179 CC178 CE178:CE179 R182 T182:T183 Y182 AA182:AA183 AF182 AH182:AH183 AM182 AO182:AO183 AT182 AV182:AV183 BA182 BC182:BC183 BH182 BJ182:BJ183 BO182 BQ182:BQ183 BV182 BX182:BX183 CC182 CE182:CE183" xr:uid="{00000000-0002-0000-0700-000005000000}"/>
    <dataValidation allowBlank="1" showInputMessage="1" showErrorMessage="1" prompt="Для выбора выполните двойной щелчок левой клавиши мыши по соответствующей ячейке." sqref="S23:S24 U40:U41 S40:S41 U57:U58 S57:S58 U74:U75 S74:S75 U91:U92 S91:S92 U108:U109 S108:S109 U124:U125 S124:S125 U141:U142 S141:S142 U158:U159 S158:S159 U174:U175 S174:S175 U23:U24 AB57:AB58 Z40:Z41 AB74:AB75 Z57:Z58 AB91:AB92 Z74:Z75 AB108:AB109 Z91:Z92 AB124:AB125 Z108:Z109 AB141:AB142 Z124:Z125 AB158:AB159 Z141:Z142 AB174:AB175 Z158:Z159 AB23:AB24 Z174:Z175 Z23:Z24 AB40:AB41 AI74:AI75 AG57:AG58 AI91:AI92 AG74:AG75 AI108:AI109 AG91:AG92 AI124:AI125 AG108:AG109 AI141:AI142 AG124:AG125 AI158:AI159 AG141:AG142 AI174:AI175 AG158:AG159 AI23:AI24 AG174:AG175 AG23:AG24 AI40:AI41 AG40:AG41 AI57:AI58 AP91:AP92 AN74:AN75 AP108:AP109 AN91:AN92 AP124:AP125 AN108:AN109 AP141:AP142 AN124:AN125 AP158:AP159 AN141:AN142 AP174:AP175 AN158:AN159 AP23:AP24 AN174:AN175 AN23:AN24 AP40:AP41 AP57:AP58 AN40:AN41 AN57:AN58 AP74:AP75 AW108:AW109 AU91:AU92 AW124:AW125 AU108:AU109 AW141:AW142 AU124:AU125 AW158:AW159 AU141:AU142 AW174:AW175 AU158:AU159 AW23:AW24 AU174:AU175 AU23:AU24 AW40:AW41 AW57:AW58 AU40:AU41 AW74:AW75 AU57:AU58 AU74:AU75 AW91:AW92 BD124:BD125 BB108:BB109 BD141:BD142 BB124:BB125 BD158:BD159 BB141:BB142 BD174:BD175 BB158:BB159 BD23:BD24 BB174:BB175 BB23:BB24 BD40:BD41 BD57:BD58 BB40:BB41 BD74:BD75 BB57:BB58 BD91:BD92 BB74:BB75 BB91:BB92 BD108:BD109 BK141:BK142 BI124:BI125 BK158:BK159 BI141:BI142 BK174:BK175 BI158:BI159 BK23:BK24 BI174:BI175 BI23:BI24 BK40:BK41 BK57:BK58 BI40:BI41 BK74:BK75 BI57:BI58 BK91:BK92 BI74:BI75 BK108:BK109 BI91:BI92 BI108:BI109 BK124:BK125 BR158:BR159 BP141:BP142 BR174:BR175 BP158:BP159 BR23:BR24 BP174:BP175 BP23:BP24 BR40:BR41 BR57:BR58 BP40:BP41 BR74:BR75 BP57:BP58 BR91:BR92 BP74:BP75 BR108:BR109 BP91:BP92 BR124:BR125 BP108:BP109 BP124:BP125 BR141:BR142 BY174:BY175 BW158:BW159 BY23:BY24 BW174:BW175 BW23:BW24 BY40:BY41 BY57:BY58 BW40:BW41 BY74:BY75 BW57:BW58 BY91:BY92 BW74:BW75 BY108:BY109 BW91:BW92 BY124:BY125 BW108:BW109 BY141:BY142 BW124:BW125 BY27:BY28 BW141:BW142 S27:S28 U27:U28 Z27:Z28 AB27:AB28 AG27:AG28 AI27:AI28 AN27:AN28 AP27:AP28 AU27:AU28 AW27:AW28 BB27:BB28 BD27:BD28 BI27:BI28 BK27:BK28 BP27:BP28 BR27:BR28 BW27:BW28 BY31:BY32 S31:S32 U31:U32 Z31:Z32 AB31:AB32 AG31:AG32 AI31:AI32 AN31:AN32 AP31:AP32 AU31:AU32 AW31:AW32 BB31:BB32 BD31:BD32 BI31:BI32 BK31:BK32 BP31:BP32 BR31:BR32 BW31:BW32 BY44:BY45 S44:S45 U44:U45 Z44:Z45 AB44:AB45 AG44:AG45 AI44:AI45 AN44:AN45 AP44:AP45 AU44:AU45 AW44:AW45 BB44:BB45 BD44:BD45 BI44:BI45 BK44:BK45 BP44:BP45 BR44:BR45 BW44:BW45 BY48:BY49 S48:S49 U48:U49 Z48:Z49 AB48:AB49 AG48:AG49 AI48:AI49 AN48:AN49 AP48:AP49 AU48:AU49 AW48:AW49 BB48:BB49 BD48:BD49 BI48:BI49 BK48:BK49 BP48:BP49 BR48:BR49 BW48:BW49 BY61:BY62 S61:S62 U61:U62 Z61:Z62 AB61:AB62 AG61:AG62 AI61:AI62 AN61:AN62 AP61:AP62 AU61:AU62 AW61:AW62 BB61:BB62 BD61:BD62 BI61:BI62 BK61:BK62 BP61:BP62 BR61:BR62 BW61:BW62 BY65:BY66 S65:S66 U65:U66 Z65:Z66 AB65:AB66 AG65:AG66 AI65:AI66 AN65:AN66 AP65:AP66 AU65:AU66 AW65:AW66 BB65:BB66 BD65:BD66 BI65:BI66 BK65:BK66 BP65:BP66 BR65:BR66 BW65:BW66 BY78:BY79 S78:S79 U78:U79 Z78:Z79 AB78:AB79 AG78:AG79 AI78:AI79 AN78:AN79 AP78:AP79 AU78:AU79 AW78:AW79 BB78:BB79 BD78:BD79 BI78:BI79 BK78:BK79 BP78:BP79 BR78:BR79 BW78:BW79 BY82:BY83 S82:S83 U82:U83 Z82:Z83 AB82:AB83 AG82:AG83 AI82:AI83 AN82:AN83 AP82:AP83 AU82:AU83 AW82:AW83 BB82:BB83 BD82:BD83 BI82:BI83 BK82:BK83 BP82:BP83 BR82:BR83 BW82:BW83 BY158:BY159 CF174:CF175 CD174:CD175 CD23:CD24 CF23:CF24 CF40:CF41 CD40:CD41 CF57:CF58 CD57:CD58 CF74:CF75 CD74:CD75 CF91:CF92 CD91:CD92 CF108:CF109 CD108:CD109 CF124:CF125 CD124:CD125 CF141:CF142 CD141:CD142 CD27:CD28 CF27:CF28 CD31:CD32 CF31:CF32 CD44:CD45 CF44:CF45 CD48:CD49 CF48:CF49 CD61:CD62 CF61:CF62 CD65:CD66 CF65:CF66 CD78:CD79 CF78:CF79 CD82:CD83 CF82:CF83 CF158:CF159 CD158:CD159 S95:S96 U95:U96 Z95:Z96 AB95:AB96 AG95:AG96 AI95:AI96 AN95:AN96 AP95:AP96 AU95:AU96 AW95:AW96 BB95:BB96 BD95:BD96 BI95:BI96 BK95:BK96 BP95:BP96 BR95:BR96 BW95:BW96 BY95:BY96 CD95:CD96 CF95:CF96 S99:S100 U99:U100 Z99:Z100 AB99:AB100 AG99:AG100 AI99:AI100 AN99:AN100 AP99:AP100 AU99:AU100 AW99:AW100 BB99:BB100 BD99:BD100 BI99:BI100 BK99:BK100 BP99:BP100 BR99:BR100 BW99:BW100 BY99:BY100 CD99:CD100 CF99:CF100 S112:S113 U112:U113 Z112:Z113 AB112:AB113 AG112:AG113 AI112:AI113 AN112:AN113 AP112:AP113 AU112:AU113 AW112:AW113 BB112:BB113 BD112:BD113 BI112:BI113 BK112:BK113 BP112:BP113 BR112:BR113 BW112:BW113 BY112:BY113 CD112:CD113 CF112:CF113 S116:S117 U116:U117 Z116:Z117 AB116:AB117 AG116:AG117 AI116:AI117 AN116:AN117 AP116:AP117 AU116:AU117 AW116:AW117 BB116:BB117 BD116:BD117 BI116:BI117 BK116:BK117 BP116:BP117 BR116:BR117 BW116:BW117 BY116:BY117 CD116:CD117 CF116:CF117 S128:S129 U128:U129 Z128:Z129 AB128:AB129 AG128:AG129 AI128:AI129 AN128:AN129 AP128:AP129 AU128:AU129 AW128:AW129 BB128:BB129 BD128:BD129 BI128:BI129 BK128:BK129 BP128:BP129 BR128:BR129 BW128:BW129 BY128:BY129 CD128:CD129 CF128:CF129 S132:S133 U132:U133 Z132:Z133 AB132:AB133 AG132:AG133 AI132:AI133 AN132:AN133 AP132:AP133 AU132:AU133 AW132:AW133 BB132:BB133 BD132:BD133 BI132:BI133 BK132:BK133 BP132:BP133 BR132:BR133 BW132:BW133 BY132:BY133 CD132:CD133 CF132:CF133 S145:S146 U145:U146 Z145:Z146 AB145:AB146 AG145:AG146 AI145:AI146 AN145:AN146 AP145:AP146 AU145:AU146 AW145:AW146 BB145:BB146 BD145:BD146 BI145:BI146 BK145:BK146 BP145:BP146 BR145:BR146 BW145:BW146 BY145:BY146 CD145:CD146 CF145:CF146 S149:S150 U149:U150 Z149:Z150 AB149:AB150 AG149:AG150 AI149:AI150 AN149:AN150 AP149:AP150 AU149:AU150 AW149:AW150 BB149:BB150 BD149:BD150 BI149:BI150 BK149:BK150 BP149:BP150 BR149:BR150 BW149:BW150 BY149:BY150 CD149:CD150 CF149:CF150 S162:S163 U162:U163 Z162:Z163 AB162:AB163 AG162:AG163 AI162:AI163 AN162:AN163 AP162:AP163 AU162:AU163 AW162:AW163 BB162:BB163 BD162:BD163 BI162:BI163 BK162:BK163 BP162:BP163 BR162:BR163 BW162:BW163 BY162:BY163 CD162:CD163 CF162:CF163 S166:S167 U166:U167 Z166:Z167 AB166:AB167 AG166:AG167 AI166:AI167 AN166:AN167 AP166:AP167 AU166:AU167 AW166:AW167 BB166:BB167 BD166:BD167 BI166:BI167 BK166:BK167 BP166:BP167 BR166:BR167 BW166:BW167 BY166:BY167 CD166:CD167 CF166:CF167 S178:S179 U178:U179 Z178:Z179 AB178:AB179 AG178:AG179 AI178:AI179 AN178:AN179 AP178:AP179 AU178:AU179 AW178:AW179 BB178:BB179 BD178:BD179 BI178:BI179 BK178:BK179 BP178:BP179 BR178:BR179 BW178:BW179 BY178:BY179 CD178:CD179 CF178:CF179 S182:S183 U182:U183 Z182:Z183 AB182:AB183 AG182:AG183 AI182:AI183 AN182:AN183 AP182:AP183 AU182:AU183 AW182:AW183 BB182:BB183 BD182:BD183 BI182:BI183 BK182:BK183 BP182:BP183 BR182:BR183 BW182:BW183 BY182:BY183 CD182:CD183 CF182:CF183" xr:uid="{00000000-0002-0000-0700-000006000000}"/>
    <dataValidation type="decimal" allowBlank="1" showErrorMessage="1" errorTitle="Ошибка" error="Допускается ввод только действительных чисел!" sqref="O23 O40 O57 O74 O91 O108 O124 O141 O158 O174 V40 V57 V74 V91 V108 V124 V141 V158 V174 V23 AC57 AC74 AC91 AC108 AC124 AC141 AC158 AC174 AC23 AC40 AJ74 AJ91 AJ108 AJ124 AJ141 AJ158 AJ174 AJ23 AJ40 AJ57 AQ91 AQ108 AQ124 AQ141 AQ158 AQ174 AQ23 AQ40 AQ57 AQ74 AX108 AX124 AX141 AX158 AX174 AX23 AX40 AX57 AX74 AX91 BE124 BE141 BE158 BE174 BE23 BE40 BE57 BE74 BE91 BE108 BL141 BL158 BL174 BL23 BL40 BL57 BL74 BL91 BL108 BL124 BS158 BS174 BS23 BS40 BS57 BS74 BS91 BS108 BS124 BS141 O27 V27 AC27 AJ27 AQ27 AX27 BE27 BL27 BS27 O31 V31 AC31 AJ31 AQ31 AX31 BE31 BL31 BS31 O44 V44 AC44 AJ44 AQ44 AX44 BE44 BL44 BS44 O48 V48 AC48 AJ48 AQ48 AX48 BE48 BL48 BS48 O61 V61 AC61 AJ61 AQ61 AX61 BE61 BL61 BS61 O65 V65 AC65 AJ65 AQ65 AX65 BE65 BL65 BS65 O78 V78 AC78 AJ78 AQ78 AX78 BE78 BL78 BS78 O82 V82 AC82 AJ82 AQ82 AX82 BE82 BL82 BS82 BZ174 BZ23 BZ40 BZ57 BZ74 BZ91 BZ108 BZ124 BZ141 BZ27 BZ31 BZ44 BZ48 BZ61 BZ65 BZ78 BZ82 BZ158 O95 V95 AC95 AJ95 AQ95 AX95 BE95 BL95 BS95 BZ95 O99 V99 AC99 AJ99 AQ99 AX99 BE99 BL99 BS99 BZ99 O112 V112 AC112 AJ112 AQ112 AX112 BE112 BL112 BS112 BZ112 O116 V116 AC116 AJ116 AQ116 AX116 BE116 BL116 BS116 BZ116 O128 V128 AC128 AJ128 AQ128 AX128 BE128 BL128 BS128 BZ128 O132 V132 AC132 AJ132 AQ132 AX132 BE132 BL132 BS132 BZ132 O145 V145 AC145 AJ145 AQ145 AX145 BE145 BL145 BS145 BZ145 O149 V149 AC149 AJ149 AQ149 AX149 BE149 BL149 BS149 BZ149 O162 V162 AC162 AJ162 AQ162 AX162 BE162 BL162 BS162 BZ162 O166 V166 AC166 AJ166 AQ166 AX166 BE166 BL166 BS166 BZ166 O178 V178 AC178 AJ178 AQ178 AX178 BE178 BL178 BS178 BZ178 O182 V182 AC182 AJ182 AQ182 AX182 BE182 BL182 BS182 BZ182" xr:uid="{8BF4C918-BAC2-416A-950F-AC2AA850BBA4}">
      <formula1>-9.99999999999999E+23</formula1>
      <formula2>9.99999999999999E+23</formula2>
    </dataValidation>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05_2">
    <tabColor theme="0" tint="-0.249977111117893"/>
  </sheetPr>
  <dimension ref="A1:T19"/>
  <sheetViews>
    <sheetView showGridLines="0" topLeftCell="E1" zoomScaleNormal="100" workbookViewId="0"/>
  </sheetViews>
  <sheetFormatPr defaultColWidth="10.5703125" defaultRowHeight="14.25"/>
  <cols>
    <col min="1" max="1" width="3.7109375" style="320" hidden="1" customWidth="1"/>
    <col min="2" max="4" width="3.7109375" style="298" hidden="1" customWidth="1"/>
    <col min="5" max="5" width="3.7109375" style="87" customWidth="1"/>
    <col min="6" max="6" width="9.7109375" style="35" customWidth="1"/>
    <col min="7" max="7" width="37.7109375" style="35" customWidth="1"/>
    <col min="8" max="8" width="66.85546875" style="35" customWidth="1"/>
    <col min="9" max="9" width="115.7109375" style="35" customWidth="1"/>
    <col min="10" max="11" width="10.5703125" style="298"/>
    <col min="12" max="12" width="11.140625" style="298" customWidth="1"/>
    <col min="13" max="20" width="10.5703125" style="298"/>
    <col min="21" max="16384" width="10.5703125" style="35"/>
  </cols>
  <sheetData>
    <row r="1" spans="1:20" ht="3" customHeight="1">
      <c r="A1" s="320" t="s">
        <v>52</v>
      </c>
    </row>
    <row r="2" spans="1:20" ht="22.5">
      <c r="F2" s="750" t="s">
        <v>526</v>
      </c>
      <c r="G2" s="751"/>
      <c r="H2" s="752"/>
      <c r="I2" s="599"/>
    </row>
    <row r="3" spans="1:20" ht="3" customHeight="1"/>
    <row r="4" spans="1:20" s="255" customFormat="1" ht="11.25">
      <c r="A4" s="319"/>
      <c r="B4" s="319"/>
      <c r="C4" s="319"/>
      <c r="D4" s="319"/>
      <c r="F4" s="704" t="s">
        <v>480</v>
      </c>
      <c r="G4" s="704"/>
      <c r="H4" s="704"/>
      <c r="I4" s="753" t="s">
        <v>481</v>
      </c>
      <c r="J4" s="319"/>
      <c r="K4" s="319"/>
      <c r="L4" s="319"/>
      <c r="M4" s="319"/>
      <c r="N4" s="319"/>
      <c r="O4" s="319"/>
      <c r="P4" s="319"/>
      <c r="Q4" s="319"/>
      <c r="R4" s="319"/>
      <c r="S4" s="319"/>
      <c r="T4" s="319"/>
    </row>
    <row r="5" spans="1:20" s="255" customFormat="1" ht="11.25" customHeight="1">
      <c r="A5" s="319"/>
      <c r="B5" s="319"/>
      <c r="C5" s="319"/>
      <c r="D5" s="319"/>
      <c r="F5" s="458" t="s">
        <v>95</v>
      </c>
      <c r="G5" s="477" t="s">
        <v>483</v>
      </c>
      <c r="H5" s="457" t="s">
        <v>468</v>
      </c>
      <c r="I5" s="753"/>
      <c r="J5" s="319"/>
      <c r="K5" s="319"/>
      <c r="L5" s="319"/>
      <c r="M5" s="319"/>
      <c r="N5" s="319"/>
      <c r="O5" s="319"/>
      <c r="P5" s="319"/>
      <c r="Q5" s="319"/>
      <c r="R5" s="319"/>
      <c r="S5" s="319"/>
      <c r="T5" s="319"/>
    </row>
    <row r="6" spans="1:20" s="255" customFormat="1" ht="12" customHeight="1">
      <c r="A6" s="319"/>
      <c r="B6" s="319"/>
      <c r="C6" s="319"/>
      <c r="D6" s="319"/>
      <c r="F6" s="459" t="s">
        <v>96</v>
      </c>
      <c r="G6" s="461">
        <v>2</v>
      </c>
      <c r="H6" s="462">
        <v>3</v>
      </c>
      <c r="I6" s="460">
        <v>4</v>
      </c>
      <c r="J6" s="319">
        <v>4</v>
      </c>
      <c r="K6" s="319"/>
      <c r="L6" s="319"/>
      <c r="M6" s="319"/>
      <c r="N6" s="319"/>
      <c r="O6" s="319"/>
      <c r="P6" s="319"/>
      <c r="Q6" s="319"/>
      <c r="R6" s="319"/>
      <c r="S6" s="319"/>
      <c r="T6" s="319"/>
    </row>
    <row r="7" spans="1:20" s="255" customFormat="1" ht="18.75">
      <c r="A7" s="319"/>
      <c r="B7" s="319"/>
      <c r="C7" s="319"/>
      <c r="D7" s="319"/>
      <c r="F7" s="473">
        <v>1</v>
      </c>
      <c r="G7" s="560" t="s">
        <v>527</v>
      </c>
      <c r="H7" s="456" t="str">
        <f>IF(dateCh="","",dateCh)</f>
        <v>12.11.2021</v>
      </c>
      <c r="I7" s="286" t="s">
        <v>528</v>
      </c>
      <c r="J7" s="472"/>
      <c r="K7" s="319"/>
      <c r="L7" s="319"/>
      <c r="M7" s="319"/>
      <c r="N7" s="319"/>
      <c r="O7" s="319"/>
      <c r="P7" s="319"/>
      <c r="Q7" s="319"/>
      <c r="R7" s="319"/>
      <c r="S7" s="319"/>
      <c r="T7" s="319"/>
    </row>
    <row r="8" spans="1:20" s="255" customFormat="1" ht="45">
      <c r="A8" s="748">
        <v>1</v>
      </c>
      <c r="B8" s="319"/>
      <c r="C8" s="319"/>
      <c r="D8" s="319"/>
      <c r="F8" s="473" t="str">
        <f>"2." &amp;mergeValue(A8)</f>
        <v>2.1</v>
      </c>
      <c r="G8" s="560" t="s">
        <v>529</v>
      </c>
      <c r="H8" s="456"/>
      <c r="I8" s="286" t="s">
        <v>624</v>
      </c>
      <c r="J8" s="472"/>
      <c r="K8" s="319"/>
      <c r="L8" s="319"/>
      <c r="M8" s="319"/>
      <c r="N8" s="319"/>
      <c r="O8" s="319"/>
      <c r="P8" s="319"/>
      <c r="Q8" s="319"/>
      <c r="R8" s="319"/>
      <c r="S8" s="319"/>
      <c r="T8" s="319"/>
    </row>
    <row r="9" spans="1:20" s="255" customFormat="1" ht="22.5">
      <c r="A9" s="748"/>
      <c r="B9" s="319"/>
      <c r="C9" s="319"/>
      <c r="D9" s="319"/>
      <c r="F9" s="473" t="str">
        <f>"3." &amp;mergeValue(A9)</f>
        <v>3.1</v>
      </c>
      <c r="G9" s="560" t="s">
        <v>530</v>
      </c>
      <c r="H9" s="456"/>
      <c r="I9" s="286" t="s">
        <v>622</v>
      </c>
      <c r="J9" s="472"/>
      <c r="K9" s="319"/>
      <c r="L9" s="319"/>
      <c r="M9" s="319"/>
      <c r="N9" s="319"/>
      <c r="O9" s="319"/>
      <c r="P9" s="319"/>
      <c r="Q9" s="319"/>
      <c r="R9" s="319"/>
      <c r="S9" s="319"/>
      <c r="T9" s="319"/>
    </row>
    <row r="10" spans="1:20" s="255" customFormat="1" ht="22.5">
      <c r="A10" s="748"/>
      <c r="B10" s="319"/>
      <c r="C10" s="319"/>
      <c r="D10" s="319"/>
      <c r="F10" s="473" t="str">
        <f>"4."&amp;mergeValue(A10)</f>
        <v>4.1</v>
      </c>
      <c r="G10" s="560" t="s">
        <v>531</v>
      </c>
      <c r="H10" s="457" t="s">
        <v>484</v>
      </c>
      <c r="I10" s="286"/>
      <c r="J10" s="472"/>
      <c r="K10" s="319"/>
      <c r="L10" s="319"/>
      <c r="M10" s="319"/>
      <c r="N10" s="319"/>
      <c r="O10" s="319"/>
      <c r="P10" s="319"/>
      <c r="Q10" s="319"/>
      <c r="R10" s="319"/>
      <c r="S10" s="319"/>
      <c r="T10" s="319"/>
    </row>
    <row r="11" spans="1:20" s="255" customFormat="1" ht="18.75">
      <c r="A11" s="748"/>
      <c r="B11" s="748">
        <v>1</v>
      </c>
      <c r="C11" s="484"/>
      <c r="D11" s="484"/>
      <c r="F11" s="473" t="str">
        <f>"4."&amp;mergeValue(A11) &amp;"."&amp;mergeValue(B11)</f>
        <v>4.1.1</v>
      </c>
      <c r="G11" s="463" t="s">
        <v>626</v>
      </c>
      <c r="H11" s="456" t="str">
        <f>IF(region_name="","",region_name)</f>
        <v>Курская область</v>
      </c>
      <c r="I11" s="286" t="s">
        <v>534</v>
      </c>
      <c r="J11" s="472"/>
      <c r="K11" s="319"/>
      <c r="L11" s="319"/>
      <c r="M11" s="319"/>
      <c r="N11" s="319"/>
      <c r="O11" s="319"/>
      <c r="P11" s="319"/>
      <c r="Q11" s="319"/>
      <c r="R11" s="319"/>
      <c r="S11" s="319"/>
      <c r="T11" s="319"/>
    </row>
    <row r="12" spans="1:20" s="255" customFormat="1" ht="22.5">
      <c r="A12" s="748"/>
      <c r="B12" s="748"/>
      <c r="C12" s="748">
        <v>1</v>
      </c>
      <c r="D12" s="484"/>
      <c r="F12" s="473" t="str">
        <f>"4."&amp;mergeValue(A12) &amp;"."&amp;mergeValue(B12)&amp;"."&amp;mergeValue(C12)</f>
        <v>4.1.1.1</v>
      </c>
      <c r="G12" s="481" t="s">
        <v>532</v>
      </c>
      <c r="H12" s="456"/>
      <c r="I12" s="286" t="s">
        <v>535</v>
      </c>
      <c r="J12" s="472"/>
      <c r="K12" s="319"/>
      <c r="L12" s="319"/>
      <c r="M12" s="319"/>
      <c r="N12" s="319"/>
      <c r="O12" s="319"/>
      <c r="P12" s="319"/>
      <c r="Q12" s="319"/>
      <c r="R12" s="319"/>
      <c r="S12" s="319"/>
      <c r="T12" s="319"/>
    </row>
    <row r="13" spans="1:20" s="255" customFormat="1" ht="39" customHeight="1">
      <c r="A13" s="748"/>
      <c r="B13" s="748"/>
      <c r="C13" s="748"/>
      <c r="D13" s="484">
        <v>1</v>
      </c>
      <c r="F13" s="473" t="str">
        <f>"4."&amp;mergeValue(A13) &amp;"."&amp;mergeValue(B13)&amp;"."&amp;mergeValue(C13)&amp;"."&amp;mergeValue(D13)</f>
        <v>4.1.1.1.1</v>
      </c>
      <c r="G13" s="563" t="s">
        <v>533</v>
      </c>
      <c r="H13" s="456"/>
      <c r="I13" s="781" t="s">
        <v>625</v>
      </c>
      <c r="J13" s="472"/>
      <c r="K13" s="319"/>
      <c r="L13" s="319"/>
      <c r="M13" s="319"/>
      <c r="N13" s="319"/>
      <c r="O13" s="319"/>
      <c r="P13" s="319"/>
      <c r="Q13" s="319"/>
      <c r="R13" s="319"/>
      <c r="S13" s="319"/>
      <c r="T13" s="319"/>
    </row>
    <row r="14" spans="1:20" s="255" customFormat="1" ht="18.75">
      <c r="A14" s="748"/>
      <c r="B14" s="748"/>
      <c r="C14" s="748"/>
      <c r="D14" s="484"/>
      <c r="F14" s="478"/>
      <c r="G14" s="163" t="s">
        <v>4</v>
      </c>
      <c r="H14" s="483"/>
      <c r="I14" s="781"/>
      <c r="J14" s="472"/>
      <c r="K14" s="319"/>
      <c r="L14" s="319"/>
      <c r="M14" s="319"/>
      <c r="N14" s="319"/>
      <c r="O14" s="319"/>
      <c r="P14" s="319"/>
      <c r="Q14" s="319"/>
      <c r="R14" s="319"/>
      <c r="S14" s="319"/>
      <c r="T14" s="319"/>
    </row>
    <row r="15" spans="1:20" s="255" customFormat="1" ht="18.75">
      <c r="A15" s="748"/>
      <c r="B15" s="748"/>
      <c r="C15" s="484"/>
      <c r="D15" s="484"/>
      <c r="F15" s="564"/>
      <c r="G15" s="278" t="s">
        <v>428</v>
      </c>
      <c r="H15" s="565"/>
      <c r="I15" s="566"/>
      <c r="J15" s="472"/>
      <c r="K15" s="319"/>
      <c r="L15" s="319"/>
      <c r="M15" s="319"/>
      <c r="N15" s="319"/>
      <c r="O15" s="319"/>
      <c r="P15" s="319"/>
      <c r="Q15" s="319"/>
      <c r="R15" s="319"/>
      <c r="S15" s="319"/>
      <c r="T15" s="319"/>
    </row>
    <row r="16" spans="1:20" s="255" customFormat="1" ht="18.75">
      <c r="A16" s="748"/>
      <c r="B16" s="319"/>
      <c r="C16" s="319"/>
      <c r="D16" s="319"/>
      <c r="F16" s="478"/>
      <c r="G16" s="177" t="s">
        <v>541</v>
      </c>
      <c r="H16" s="479"/>
      <c r="I16" s="480"/>
      <c r="J16" s="472"/>
      <c r="K16" s="319"/>
      <c r="L16" s="319"/>
      <c r="M16" s="319"/>
      <c r="N16" s="319"/>
      <c r="O16" s="319"/>
      <c r="P16" s="319"/>
      <c r="Q16" s="319"/>
      <c r="R16" s="319"/>
      <c r="S16" s="319"/>
      <c r="T16" s="319"/>
    </row>
    <row r="17" spans="1:20" s="255" customFormat="1" ht="18.75">
      <c r="A17" s="319"/>
      <c r="B17" s="319"/>
      <c r="C17" s="319"/>
      <c r="D17" s="319"/>
      <c r="F17" s="478"/>
      <c r="G17" s="210" t="s">
        <v>540</v>
      </c>
      <c r="H17" s="479"/>
      <c r="I17" s="480"/>
      <c r="J17" s="472"/>
      <c r="K17" s="319"/>
      <c r="L17" s="319"/>
      <c r="M17" s="319"/>
      <c r="N17" s="319"/>
      <c r="O17" s="319"/>
      <c r="P17" s="319"/>
      <c r="Q17" s="319"/>
      <c r="R17" s="319"/>
      <c r="S17" s="319"/>
      <c r="T17" s="319"/>
    </row>
    <row r="18" spans="1:20" s="465" customFormat="1" ht="3" customHeight="1">
      <c r="A18" s="467"/>
      <c r="B18" s="467"/>
      <c r="C18" s="467"/>
      <c r="D18" s="467"/>
      <c r="F18" s="485"/>
      <c r="G18" s="486"/>
      <c r="H18" s="487"/>
      <c r="I18" s="488"/>
      <c r="J18" s="467"/>
      <c r="K18" s="467"/>
      <c r="L18" s="467"/>
      <c r="M18" s="467"/>
      <c r="N18" s="467"/>
      <c r="O18" s="467"/>
      <c r="P18" s="467"/>
      <c r="Q18" s="467"/>
      <c r="R18" s="467"/>
      <c r="S18" s="467"/>
      <c r="T18" s="467"/>
    </row>
    <row r="19" spans="1:20" s="465" customFormat="1" ht="15" customHeight="1">
      <c r="A19" s="467"/>
      <c r="B19" s="467"/>
      <c r="C19" s="467"/>
      <c r="D19" s="467"/>
      <c r="F19" s="464"/>
      <c r="G19" s="749" t="s">
        <v>627</v>
      </c>
      <c r="H19" s="749"/>
      <c r="I19" s="343"/>
      <c r="J19" s="467"/>
      <c r="K19" s="467"/>
      <c r="L19" s="467"/>
      <c r="M19" s="467"/>
      <c r="N19" s="467"/>
      <c r="O19" s="467"/>
      <c r="P19" s="467"/>
      <c r="Q19" s="467"/>
      <c r="R19" s="467"/>
      <c r="S19" s="467"/>
      <c r="T19" s="467"/>
    </row>
  </sheetData>
  <sheetProtection password="FA9C" sheet="1" objects="1" scenarios="1" formatColumns="0" formatRows="0"/>
  <mergeCells count="8">
    <mergeCell ref="G19:H19"/>
    <mergeCell ref="F2:H2"/>
    <mergeCell ref="F4:H4"/>
    <mergeCell ref="I4:I5"/>
    <mergeCell ref="A8:A16"/>
    <mergeCell ref="C12:C14"/>
    <mergeCell ref="I13:I14"/>
    <mergeCell ref="B11:B15"/>
  </mergeCells>
  <dataValidations count="1">
    <dataValidation type="textLength" operator="lessThanOrEqual" allowBlank="1" showInputMessage="1" showErrorMessage="1" errorTitle="Ошибка" error="Допускается ввод не более 900 символов!" sqref="I15:I19" xr:uid="{00000000-0002-0000-0800-000000000000}">
      <formula1>900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553</vt:i4>
      </vt:variant>
    </vt:vector>
  </HeadingPairs>
  <TitlesOfParts>
    <vt:vector size="566" baseType="lpstr">
      <vt:lpstr>Инструкция</vt:lpstr>
      <vt:lpstr>Титульный</vt:lpstr>
      <vt:lpstr>Территории</vt:lpstr>
      <vt:lpstr>Перечень тарифов</vt:lpstr>
      <vt:lpstr>Форма 1.0.1 | Т-ВО</vt:lpstr>
      <vt:lpstr>Форма 3.2 | Т-ВО</vt:lpstr>
      <vt:lpstr>Форма 1.0.1 | Форма 3.9</vt:lpstr>
      <vt:lpstr>Форма 3.9</vt:lpstr>
      <vt:lpstr>Форма 1.0.1 | Форма 3.10</vt:lpstr>
      <vt:lpstr>Форма 3.10</vt:lpstr>
      <vt:lpstr>Сведения об изменении</vt:lpstr>
      <vt:lpstr>Комментарии</vt:lpstr>
      <vt:lpstr>Проверка</vt:lpstr>
      <vt:lpstr>activity</vt:lpstr>
      <vt:lpstr>add_CS_List05_10</vt:lpstr>
      <vt:lpstr>add_CS_List05_2</vt:lpstr>
      <vt:lpstr>add_CS_List05_9</vt:lpstr>
      <vt:lpstr>add_CT_10</vt:lpstr>
      <vt:lpstr>add_CT_2</vt:lpstr>
      <vt:lpstr>add_CT_9</vt:lpstr>
      <vt:lpstr>add_MO_10</vt:lpstr>
      <vt:lpstr>add_MO_2</vt:lpstr>
      <vt:lpstr>add_MO_9</vt:lpstr>
      <vt:lpstr>add_MO_List05_10</vt:lpstr>
      <vt:lpstr>add_MO_List05_2</vt:lpstr>
      <vt:lpstr>add_MO_List05_9</vt:lpstr>
      <vt:lpstr>add_MR_List05_10</vt:lpstr>
      <vt:lpstr>add_MR_List05_2</vt:lpstr>
      <vt:lpstr>add_MR_List05_9</vt:lpstr>
      <vt:lpstr>add_Rate_10</vt:lpstr>
      <vt:lpstr>add_Rate_2</vt:lpstr>
      <vt:lpstr>add_Rate_9</vt:lpstr>
      <vt:lpstr>add_TER_List05_10</vt:lpstr>
      <vt:lpstr>add_TER_List05_2</vt:lpstr>
      <vt:lpstr>add_TER_List05_9</vt:lpstr>
      <vt:lpstr>add_Warm_1</vt:lpstr>
      <vt:lpstr>add_Warm_2</vt:lpstr>
      <vt:lpstr>apr_10</vt:lpstr>
      <vt:lpstr>apr_2</vt:lpstr>
      <vt:lpstr>apr_9</vt:lpstr>
      <vt:lpstr>checkCell_List01</vt:lpstr>
      <vt:lpstr>checkCell_List02</vt:lpstr>
      <vt:lpstr>checkCell_List06_1</vt:lpstr>
      <vt:lpstr>checkCell_List06_1_double_date</vt:lpstr>
      <vt:lpstr>checkCell_List06_1_unique_t</vt:lpstr>
      <vt:lpstr>checkCell_List06_1_unique_t1</vt:lpstr>
      <vt:lpstr>checkCell_List06_10</vt:lpstr>
      <vt:lpstr>checkCell_List06_10_double_date</vt:lpstr>
      <vt:lpstr>checkCell_List06_10_plata1</vt:lpstr>
      <vt:lpstr>checkCell_List06_10_plata2</vt:lpstr>
      <vt:lpstr>checkCell_List06_10_unique</vt:lpstr>
      <vt:lpstr>checkCell_List06_2</vt:lpstr>
      <vt:lpstr>checkCell_List06_2_double_date</vt:lpstr>
      <vt:lpstr>checkCell_List06_2_unique_t</vt:lpstr>
      <vt:lpstr>checkCell_List06_2_unique_t1</vt:lpstr>
      <vt:lpstr>checkCell_List06_9</vt:lpstr>
      <vt:lpstr>checkCell_List06_9_double_date</vt:lpstr>
      <vt:lpstr>checkCell_List06_9_unique</vt:lpstr>
      <vt:lpstr>checkCell_List07</vt:lpstr>
      <vt:lpstr>checkCell_List11</vt:lpstr>
      <vt:lpstr>checkCells_List05_1</vt:lpstr>
      <vt:lpstr>checkCells_List05_10</vt:lpstr>
      <vt:lpstr>checkCells_List05_11</vt:lpstr>
      <vt:lpstr>checkCells_List05_2</vt:lpstr>
      <vt:lpstr>checkCells_List05_9</vt:lpstr>
      <vt:lpstr>checkDEfCell_List01</vt:lpstr>
      <vt:lpstr>checkPeriodRange_List06_1</vt:lpstr>
      <vt:lpstr>checkPeriodRange_List06_10</vt:lpstr>
      <vt:lpstr>checkPeriodRange_List06_2</vt:lpstr>
      <vt:lpstr>checkPeriodRange_List06_3</vt:lpstr>
      <vt:lpstr>checkPeriodRange_List06_4</vt:lpstr>
      <vt:lpstr>checkPeriodRange_List06_5</vt:lpstr>
      <vt:lpstr>checkPeriodRange_List06_6</vt:lpstr>
      <vt:lpstr>checkPeriodRange_List06_7</vt:lpstr>
      <vt:lpstr>checkPeriodRange_List06_8</vt:lpstr>
      <vt:lpstr>checkPeriodRange_List06_9</vt:lpstr>
      <vt:lpstr>chkGetUpdatesValue</vt:lpstr>
      <vt:lpstr>chkNoUpdatesValue</vt:lpstr>
      <vt:lpstr>code</vt:lpstr>
      <vt:lpstr>connection_flag</vt:lpstr>
      <vt:lpstr>CURRENT_DATE</vt:lpstr>
      <vt:lpstr>data_List11</vt:lpstr>
      <vt:lpstr>DATA_URL</vt:lpstr>
      <vt:lpstr>dataType</vt:lpstr>
      <vt:lpstr>dateCh</vt:lpstr>
      <vt:lpstr>dateChPeriod</vt:lpstr>
      <vt:lpstr>datePr</vt:lpstr>
      <vt:lpstr>datePr_ch</vt:lpstr>
      <vt:lpstr>default_val_4</vt:lpstr>
      <vt:lpstr>default_val_6</vt:lpstr>
      <vt:lpstr>DESCRIPTION_TERRITORY</vt:lpstr>
      <vt:lpstr>et_Comm</vt:lpstr>
      <vt:lpstr>et_Component_comp</vt:lpstr>
      <vt:lpstr>et_Component_comp_p</vt:lpstr>
      <vt:lpstr>et_DS_range</vt:lpstr>
      <vt:lpstr>et_List00_00</vt:lpstr>
      <vt:lpstr>et_List00_01</vt:lpstr>
      <vt:lpstr>et_List00_02</vt:lpstr>
      <vt:lpstr>et_List00_03</vt:lpstr>
      <vt:lpstr>et_List00_04</vt:lpstr>
      <vt:lpstr>et_List01_0</vt:lpstr>
      <vt:lpstr>et_List01_1</vt:lpstr>
      <vt:lpstr>et_List01_2</vt:lpstr>
      <vt:lpstr>et_List02</vt:lpstr>
      <vt:lpstr>et_List02_1</vt:lpstr>
      <vt:lpstr>et_List02_1_wd</vt:lpstr>
      <vt:lpstr>et_List02_2</vt:lpstr>
      <vt:lpstr>et_List02_2_wd</vt:lpstr>
      <vt:lpstr>et_List02_3</vt:lpstr>
      <vt:lpstr>et_List02_3_wd</vt:lpstr>
      <vt:lpstr>et_List02_4</vt:lpstr>
      <vt:lpstr>et_List02_4_wd</vt:lpstr>
      <vt:lpstr>et_List02_changeColor_1</vt:lpstr>
      <vt:lpstr>et_List02_changeColor_1_wd</vt:lpstr>
      <vt:lpstr>et_List02_changeColor_2</vt:lpstr>
      <vt:lpstr>et_List02_changeColor_2_wd</vt:lpstr>
      <vt:lpstr>et_List02_changeColor_3</vt:lpstr>
      <vt:lpstr>et_List02_changeColor_3_wd</vt:lpstr>
      <vt:lpstr>et_List02_wd</vt:lpstr>
      <vt:lpstr>et_List03</vt:lpstr>
      <vt:lpstr>et_List05_1</vt:lpstr>
      <vt:lpstr>et_List05_1_FormulaVD</vt:lpstr>
      <vt:lpstr>et_List05_10_FormulaVD</vt:lpstr>
      <vt:lpstr>et_List05_11_FormulaVD</vt:lpstr>
      <vt:lpstr>et_List05_2</vt:lpstr>
      <vt:lpstr>et_List05_2_FormulaVD</vt:lpstr>
      <vt:lpstr>et_List05_3</vt:lpstr>
      <vt:lpstr>et_List05_4</vt:lpstr>
      <vt:lpstr>et_List05_9_FormulaVD</vt:lpstr>
      <vt:lpstr>et_List05_FormulaVD</vt:lpstr>
      <vt:lpstr>et_List06</vt:lpstr>
      <vt:lpstr>et_List06_1</vt:lpstr>
      <vt:lpstr>et_List06_1_1</vt:lpstr>
      <vt:lpstr>et_List06_1_2</vt:lpstr>
      <vt:lpstr>et_List06_1_3</vt:lpstr>
      <vt:lpstr>et_List06_1_4</vt:lpstr>
      <vt:lpstr>et_List06_1_5</vt:lpstr>
      <vt:lpstr>et_List06_1_6</vt:lpstr>
      <vt:lpstr>et_List06_1_7</vt:lpstr>
      <vt:lpstr>et_List06_1_MC</vt:lpstr>
      <vt:lpstr>et_List06_1_MC2</vt:lpstr>
      <vt:lpstr>et_List06_1_MC3</vt:lpstr>
      <vt:lpstr>et_List06_1_Period</vt:lpstr>
      <vt:lpstr>et_List06_10_1</vt:lpstr>
      <vt:lpstr>et_List06_10_1_K</vt:lpstr>
      <vt:lpstr>et_List06_10_2</vt:lpstr>
      <vt:lpstr>et_List06_10_3</vt:lpstr>
      <vt:lpstr>et_List06_10_4</vt:lpstr>
      <vt:lpstr>et_List06_10_5</vt:lpstr>
      <vt:lpstr>et_List06_10_6</vt:lpstr>
      <vt:lpstr>et_List06_10_7</vt:lpstr>
      <vt:lpstr>et_List06_10_8</vt:lpstr>
      <vt:lpstr>et_List06_10_MC</vt:lpstr>
      <vt:lpstr>et_List06_10_MC2</vt:lpstr>
      <vt:lpstr>et_List06_10_MC3</vt:lpstr>
      <vt:lpstr>et_List06_10_MC4</vt:lpstr>
      <vt:lpstr>et_List06_10_Period</vt:lpstr>
      <vt:lpstr>et_List06_2</vt:lpstr>
      <vt:lpstr>et_List06_2_1</vt:lpstr>
      <vt:lpstr>et_List06_2_2</vt:lpstr>
      <vt:lpstr>et_List06_2_3</vt:lpstr>
      <vt:lpstr>et_List06_2_4</vt:lpstr>
      <vt:lpstr>et_List06_2_5</vt:lpstr>
      <vt:lpstr>et_List06_2_6</vt:lpstr>
      <vt:lpstr>et_List06_2_7</vt:lpstr>
      <vt:lpstr>et_List06_2_MC</vt:lpstr>
      <vt:lpstr>et_List06_2_MC2</vt:lpstr>
      <vt:lpstr>et_List06_2_MC3</vt:lpstr>
      <vt:lpstr>et_List06_2_Period</vt:lpstr>
      <vt:lpstr>et_List06_3</vt:lpstr>
      <vt:lpstr>et_List06_3_1</vt:lpstr>
      <vt:lpstr>et_List06_3_2</vt:lpstr>
      <vt:lpstr>et_List06_3_3</vt:lpstr>
      <vt:lpstr>et_List06_3_4</vt:lpstr>
      <vt:lpstr>et_List06_3_5</vt:lpstr>
      <vt:lpstr>et_List06_3_6</vt:lpstr>
      <vt:lpstr>et_List06_3_7</vt:lpstr>
      <vt:lpstr>et_List06_3_MC</vt:lpstr>
      <vt:lpstr>et_List06_3_MC2</vt:lpstr>
      <vt:lpstr>et_List06_3_MC3</vt:lpstr>
      <vt:lpstr>et_List06_3_Period</vt:lpstr>
      <vt:lpstr>et_List06_4</vt:lpstr>
      <vt:lpstr>et_List06_4_1</vt:lpstr>
      <vt:lpstr>et_List06_4_2</vt:lpstr>
      <vt:lpstr>et_List06_4_3</vt:lpstr>
      <vt:lpstr>et_List06_4_4</vt:lpstr>
      <vt:lpstr>et_List06_4_5</vt:lpstr>
      <vt:lpstr>et_List06_4_6</vt:lpstr>
      <vt:lpstr>et_List06_4_7</vt:lpstr>
      <vt:lpstr>et_List06_4_MC</vt:lpstr>
      <vt:lpstr>et_List06_4_MC2</vt:lpstr>
      <vt:lpstr>et_List06_4_MC3</vt:lpstr>
      <vt:lpstr>et_List06_4_Period</vt:lpstr>
      <vt:lpstr>et_List06_5</vt:lpstr>
      <vt:lpstr>et_List06_5_0</vt:lpstr>
      <vt:lpstr>et_List06_5_0_first</vt:lpstr>
      <vt:lpstr>et_List06_5_1</vt:lpstr>
      <vt:lpstr>et_List06_5_1_changeColor</vt:lpstr>
      <vt:lpstr>et_List06_5_1_delete</vt:lpstr>
      <vt:lpstr>et_List06_5_2</vt:lpstr>
      <vt:lpstr>et_List06_5_3</vt:lpstr>
      <vt:lpstr>et_List06_5_4</vt:lpstr>
      <vt:lpstr>et_List06_5_5</vt:lpstr>
      <vt:lpstr>et_List06_5_6</vt:lpstr>
      <vt:lpstr>et_List06_5_7</vt:lpstr>
      <vt:lpstr>et_List06_5_MC</vt:lpstr>
      <vt:lpstr>et_List06_5_MC2</vt:lpstr>
      <vt:lpstr>et_List06_5_MC3</vt:lpstr>
      <vt:lpstr>et_List06_5_Period</vt:lpstr>
      <vt:lpstr>et_List06_6</vt:lpstr>
      <vt:lpstr>et_List06_6_1</vt:lpstr>
      <vt:lpstr>et_List06_6_2</vt:lpstr>
      <vt:lpstr>et_List06_6_3</vt:lpstr>
      <vt:lpstr>et_List06_6_4</vt:lpstr>
      <vt:lpstr>et_List06_6_5</vt:lpstr>
      <vt:lpstr>et_List06_6_6</vt:lpstr>
      <vt:lpstr>et_List06_6_7</vt:lpstr>
      <vt:lpstr>et_List06_6_MC</vt:lpstr>
      <vt:lpstr>et_List06_6_MC2</vt:lpstr>
      <vt:lpstr>et_List06_6_MC3</vt:lpstr>
      <vt:lpstr>et_List06_6_Period</vt:lpstr>
      <vt:lpstr>et_List06_7</vt:lpstr>
      <vt:lpstr>et_List06_7_1</vt:lpstr>
      <vt:lpstr>et_List06_7_2</vt:lpstr>
      <vt:lpstr>et_List06_7_3</vt:lpstr>
      <vt:lpstr>et_List06_7_4</vt:lpstr>
      <vt:lpstr>et_List06_7_5</vt:lpstr>
      <vt:lpstr>et_List06_7_6</vt:lpstr>
      <vt:lpstr>et_List06_7_7</vt:lpstr>
      <vt:lpstr>et_List06_7_MC</vt:lpstr>
      <vt:lpstr>et_List06_7_MC2</vt:lpstr>
      <vt:lpstr>et_List06_7_MC3</vt:lpstr>
      <vt:lpstr>et_List06_7_Period</vt:lpstr>
      <vt:lpstr>et_List06_8</vt:lpstr>
      <vt:lpstr>et_List06_8_1</vt:lpstr>
      <vt:lpstr>et_List06_8_2</vt:lpstr>
      <vt:lpstr>et_List06_8_3</vt:lpstr>
      <vt:lpstr>et_List06_8_4</vt:lpstr>
      <vt:lpstr>et_List06_8_5</vt:lpstr>
      <vt:lpstr>et_List06_8_6</vt:lpstr>
      <vt:lpstr>et_List06_8_7</vt:lpstr>
      <vt:lpstr>et_List06_8_MC</vt:lpstr>
      <vt:lpstr>et_List06_8_MC2</vt:lpstr>
      <vt:lpstr>et_List06_8_MC3</vt:lpstr>
      <vt:lpstr>et_List06_8_Period</vt:lpstr>
      <vt:lpstr>et_List06_9_1</vt:lpstr>
      <vt:lpstr>et_List06_9_2</vt:lpstr>
      <vt:lpstr>et_List06_9_3</vt:lpstr>
      <vt:lpstr>et_List06_9_4</vt:lpstr>
      <vt:lpstr>et_List06_9_5</vt:lpstr>
      <vt:lpstr>et_List06_9_6</vt:lpstr>
      <vt:lpstr>et_List06_9_7</vt:lpstr>
      <vt:lpstr>et_List06_9_8</vt:lpstr>
      <vt:lpstr>et_List06_9_MC</vt:lpstr>
      <vt:lpstr>et_List06_9_MC2</vt:lpstr>
      <vt:lpstr>et_List06_9_MC3</vt:lpstr>
      <vt:lpstr>et_List06_9_MC4</vt:lpstr>
      <vt:lpstr>et_List06_9_Period</vt:lpstr>
      <vt:lpstr>et_List07</vt:lpstr>
      <vt:lpstr>et_List08</vt:lpstr>
      <vt:lpstr>et_List11_1</vt:lpstr>
      <vt:lpstr>et_List12_1</vt:lpstr>
      <vt:lpstr>et_List12_2</vt:lpstr>
      <vt:lpstr>et_List12_3</vt:lpstr>
      <vt:lpstr>et_List12_4</vt:lpstr>
      <vt:lpstr>et_OneRates_1</vt:lpstr>
      <vt:lpstr>et_OneRates_2</vt:lpstr>
      <vt:lpstr>et_OneRates_3</vt:lpstr>
      <vt:lpstr>et_OneRates_4</vt:lpstr>
      <vt:lpstr>et_OneRates_5</vt:lpstr>
      <vt:lpstr>et_OneRates_5_comp</vt:lpstr>
      <vt:lpstr>et_OneRates_5_comp_p</vt:lpstr>
      <vt:lpstr>et_OneRates_5_p</vt:lpstr>
      <vt:lpstr>et_OneRates_6</vt:lpstr>
      <vt:lpstr>et_OneRates_7</vt:lpstr>
      <vt:lpstr>et_pIns_List06_1_Period</vt:lpstr>
      <vt:lpstr>et_pIns_List06_10_Period</vt:lpstr>
      <vt:lpstr>et_pIns_List06_2_Period</vt:lpstr>
      <vt:lpstr>et_pIns_List06_3_Period</vt:lpstr>
      <vt:lpstr>et_pIns_List06_4_Period</vt:lpstr>
      <vt:lpstr>et_pIns_List06_5_Period</vt:lpstr>
      <vt:lpstr>et_pIns_List06_6_Period</vt:lpstr>
      <vt:lpstr>et_pIns_List06_7_Period</vt:lpstr>
      <vt:lpstr>et_pIns_List06_8_Period</vt:lpstr>
      <vt:lpstr>et_pIns_List06_9_Period</vt:lpstr>
      <vt:lpstr>et_PN_range</vt:lpstr>
      <vt:lpstr>et_TN_range</vt:lpstr>
      <vt:lpstr>et_TS_range</vt:lpstr>
      <vt:lpstr>et_TwoRates_1</vt:lpstr>
      <vt:lpstr>et_TwoRates_2</vt:lpstr>
      <vt:lpstr>et_TwoRates_3</vt:lpstr>
      <vt:lpstr>et_TwoRates_4</vt:lpstr>
      <vt:lpstr>et_TwoRates_5</vt:lpstr>
      <vt:lpstr>et_TwoRates_5_comp</vt:lpstr>
      <vt:lpstr>et_TwoRates_5_comp_p</vt:lpstr>
      <vt:lpstr>et_TwoRates_5_p</vt:lpstr>
      <vt:lpstr>et_TwoRates_6</vt:lpstr>
      <vt:lpstr>et_TwoRates_7</vt:lpstr>
      <vt:lpstr>fil</vt:lpstr>
      <vt:lpstr>fil_flag</vt:lpstr>
      <vt:lpstr>FirstLine</vt:lpstr>
      <vt:lpstr>flag_publication</vt:lpstr>
      <vt:lpstr>flagMO</vt:lpstr>
      <vt:lpstr>flagST</vt:lpstr>
      <vt:lpstr>flagTwoTariff</vt:lpstr>
      <vt:lpstr>flagUsedTer_List01</vt:lpstr>
      <vt:lpstr>group_rates</vt:lpstr>
      <vt:lpstr>header_1</vt:lpstr>
      <vt:lpstr>header_10</vt:lpstr>
      <vt:lpstr>header_2</vt:lpstr>
      <vt:lpstr>header_9</vt:lpstr>
      <vt:lpstr>hlApr</vt:lpstr>
      <vt:lpstr>id_rates</vt:lpstr>
      <vt:lpstr>IDtariff_List05_1</vt:lpstr>
      <vt:lpstr>IDtariff_List05_10</vt:lpstr>
      <vt:lpstr>IDtariff_List05_11</vt:lpstr>
      <vt:lpstr>IDtariff_List05_2</vt:lpstr>
      <vt:lpstr>IDtariff_List05_9</vt:lpstr>
      <vt:lpstr>Info_Diff</vt:lpstr>
      <vt:lpstr>Info_Diff1</vt:lpstr>
      <vt:lpstr>Info_FilFlag</vt:lpstr>
      <vt:lpstr>Info_ForMOInListMO</vt:lpstr>
      <vt:lpstr>Info_ForMRInListMO</vt:lpstr>
      <vt:lpstr>Info_ForSKIInListMO</vt:lpstr>
      <vt:lpstr>Info_ForSKINumberInListMO</vt:lpstr>
      <vt:lpstr>Info_NoteStandarts</vt:lpstr>
      <vt:lpstr>Info_NoUpdates</vt:lpstr>
      <vt:lpstr>Info_PeriodInTitle</vt:lpstr>
      <vt:lpstr>Info_PrDiff</vt:lpstr>
      <vt:lpstr>Info_PublicationNotDisclosed</vt:lpstr>
      <vt:lpstr>Info_PublicationPdf</vt:lpstr>
      <vt:lpstr>Info_PublicationWeb</vt:lpstr>
      <vt:lpstr>Info_T_Podkl</vt:lpstr>
      <vt:lpstr>Info_TarName</vt:lpstr>
      <vt:lpstr>Info_TerExcludeHelp_1</vt:lpstr>
      <vt:lpstr>Info_TerExcludeHelp_2</vt:lpstr>
      <vt:lpstr>Info_TitleFil</vt:lpstr>
      <vt:lpstr>Info_TitleFlagCrossSubsidization</vt:lpstr>
      <vt:lpstr>Info_TitleFlagIstPubl</vt:lpstr>
      <vt:lpstr>Info_TitleFlagTwoPartTariff</vt:lpstr>
      <vt:lpstr>Info_TitleGroupRates</vt:lpstr>
      <vt:lpstr>Info_TitleKindPublication</vt:lpstr>
      <vt:lpstr>Info_TitleKindsOfGoods</vt:lpstr>
      <vt:lpstr>Info_TitlePublication</vt:lpstr>
      <vt:lpstr>Info_TitleType</vt:lpstr>
      <vt:lpstr>inn</vt:lpstr>
      <vt:lpstr>Instr_1</vt:lpstr>
      <vt:lpstr>Instr_2</vt:lpstr>
      <vt:lpstr>Instr_3</vt:lpstr>
      <vt:lpstr>Instr_4</vt:lpstr>
      <vt:lpstr>Instr_5</vt:lpstr>
      <vt:lpstr>Instr_6</vt:lpstr>
      <vt:lpstr>Instr_7</vt:lpstr>
      <vt:lpstr>Instr_8</vt:lpstr>
      <vt:lpstr>instr_hyp1</vt:lpstr>
      <vt:lpstr>instr_hyp2</vt:lpstr>
      <vt:lpstr>instr_hyp3</vt:lpstr>
      <vt:lpstr>isComponent</vt:lpstr>
      <vt:lpstr>isDiff</vt:lpstr>
      <vt:lpstr>isSellers</vt:lpstr>
      <vt:lpstr>IstPub</vt:lpstr>
      <vt:lpstr>IstPub_ch</vt:lpstr>
      <vt:lpstr>kind_group_rates</vt:lpstr>
      <vt:lpstr>kind_group_rates_load</vt:lpstr>
      <vt:lpstr>kind_group_rates_load_filter</vt:lpstr>
      <vt:lpstr>kind_of_activity</vt:lpstr>
      <vt:lpstr>kind_of_activity_WARM</vt:lpstr>
      <vt:lpstr>kind_of_cons</vt:lpstr>
      <vt:lpstr>kind_of_control_method</vt:lpstr>
      <vt:lpstr>kind_of_control_method_filter</vt:lpstr>
      <vt:lpstr>kind_of_data_type</vt:lpstr>
      <vt:lpstr>kind_of_diameters</vt:lpstr>
      <vt:lpstr>kind_of_diameters2</vt:lpstr>
      <vt:lpstr>kind_of_diff</vt:lpstr>
      <vt:lpstr>kind_of_forms</vt:lpstr>
      <vt:lpstr>kind_of_fuel</vt:lpstr>
      <vt:lpstr>kind_of_heat_transfer</vt:lpstr>
      <vt:lpstr>kind_of_heat_transfer2</vt:lpstr>
      <vt:lpstr>kind_of_heat_transfer3</vt:lpstr>
      <vt:lpstr>kind_of_load</vt:lpstr>
      <vt:lpstr>kind_of_load2</vt:lpstr>
      <vt:lpstr>kind_of_load3</vt:lpstr>
      <vt:lpstr>kind_of_load4</vt:lpstr>
      <vt:lpstr>kind_of_nameforms</vt:lpstr>
      <vt:lpstr>kind_of_NDS</vt:lpstr>
      <vt:lpstr>kind_of_NDS_tariff</vt:lpstr>
      <vt:lpstr>kind_of_NDS_tariff_people</vt:lpstr>
      <vt:lpstr>kind_of_nets</vt:lpstr>
      <vt:lpstr>kind_of_publication</vt:lpstr>
      <vt:lpstr>kind_of_scheme_in</vt:lpstr>
      <vt:lpstr>kind_of_scheme_in2</vt:lpstr>
      <vt:lpstr>kind_of_tariff_unit</vt:lpstr>
      <vt:lpstr>kind_of_unit</vt:lpstr>
      <vt:lpstr>kind_of_zak</vt:lpstr>
      <vt:lpstr>kpp</vt:lpstr>
      <vt:lpstr>LINK_RANGE</vt:lpstr>
      <vt:lpstr>List_H</vt:lpstr>
      <vt:lpstr>List_M</vt:lpstr>
      <vt:lpstr>LIST_MR_MO_OKTMO</vt:lpstr>
      <vt:lpstr>List01_CheckC</vt:lpstr>
      <vt:lpstr>List01_NameCol</vt:lpstr>
      <vt:lpstr>List01_REESTR_MO</vt:lpstr>
      <vt:lpstr>List03_Date_1</vt:lpstr>
      <vt:lpstr>List03_GroundMaterials_1</vt:lpstr>
      <vt:lpstr>List03_NameForms</vt:lpstr>
      <vt:lpstr>List03_NameForms_Copy</vt:lpstr>
      <vt:lpstr>List03_note</vt:lpstr>
      <vt:lpstr>List03_NumForms</vt:lpstr>
      <vt:lpstr>List03_NumForms_Copy</vt:lpstr>
      <vt:lpstr>List06_1_DP</vt:lpstr>
      <vt:lpstr>List06_1_MC</vt:lpstr>
      <vt:lpstr>List06_1_MC2</vt:lpstr>
      <vt:lpstr>List06_1_note</vt:lpstr>
      <vt:lpstr>List06_1_Period</vt:lpstr>
      <vt:lpstr>List06_10_DP</vt:lpstr>
      <vt:lpstr>List06_10_flagDS</vt:lpstr>
      <vt:lpstr>List06_10_flagTN</vt:lpstr>
      <vt:lpstr>List06_10_flagTS</vt:lpstr>
      <vt:lpstr>List06_10_MC2</vt:lpstr>
      <vt:lpstr>List06_10_note</vt:lpstr>
      <vt:lpstr>List06_10_Period</vt:lpstr>
      <vt:lpstr>List06_10_pl</vt:lpstr>
      <vt:lpstr>List06_10_region</vt:lpstr>
      <vt:lpstr>List06_2_DP</vt:lpstr>
      <vt:lpstr>List06_2_MC</vt:lpstr>
      <vt:lpstr>List06_2_MC2</vt:lpstr>
      <vt:lpstr>List06_2_note</vt:lpstr>
      <vt:lpstr>List06_2_Period</vt:lpstr>
      <vt:lpstr>List06_9_DP</vt:lpstr>
      <vt:lpstr>List06_9_flagDS</vt:lpstr>
      <vt:lpstr>List06_9_flagPN</vt:lpstr>
      <vt:lpstr>List06_9_flagTN</vt:lpstr>
      <vt:lpstr>List06_9_flagTS</vt:lpstr>
      <vt:lpstr>List06_9_MC2</vt:lpstr>
      <vt:lpstr>List06_9_note</vt:lpstr>
      <vt:lpstr>List06_9_Period</vt:lpstr>
      <vt:lpstr>List06_9_pl</vt:lpstr>
      <vt:lpstr>List06_9_region</vt:lpstr>
      <vt:lpstr>List11_GroundMaterials_1</vt:lpstr>
      <vt:lpstr>List11_note</vt:lpstr>
      <vt:lpstr>List12_Date</vt:lpstr>
      <vt:lpstr>List12_GroundMaterials_1</vt:lpstr>
      <vt:lpstr>List12_note</vt:lpstr>
      <vt:lpstr>ListForms</vt:lpstr>
      <vt:lpstr>logical</vt:lpstr>
      <vt:lpstr>mo_List01</vt:lpstr>
      <vt:lpstr>MODesc</vt:lpstr>
      <vt:lpstr>MONTH</vt:lpstr>
      <vt:lpstr>mr_List01</vt:lpstr>
      <vt:lpstr>mrCopy_List01</vt:lpstr>
      <vt:lpstr>mrmoCopy_List01</vt:lpstr>
      <vt:lpstr>nalog</vt:lpstr>
      <vt:lpstr>name_rates</vt:lpstr>
      <vt:lpstr>name_rates_4</vt:lpstr>
      <vt:lpstr>name_rates_4_filter</vt:lpstr>
      <vt:lpstr>name_rates_8</vt:lpstr>
      <vt:lpstr>name_rates_8_filter</vt:lpstr>
      <vt:lpstr>nameApr</vt:lpstr>
      <vt:lpstr>NameOrPr</vt:lpstr>
      <vt:lpstr>NameOrPr_ch</vt:lpstr>
      <vt:lpstr>numberPr</vt:lpstr>
      <vt:lpstr>numberPr_ch</vt:lpstr>
      <vt:lpstr>OneRates_1</vt:lpstr>
      <vt:lpstr>OneRates_2</vt:lpstr>
      <vt:lpstr>org</vt:lpstr>
      <vt:lpstr>Org_Address</vt:lpstr>
      <vt:lpstr>ORG_END_DATE</vt:lpstr>
      <vt:lpstr>Org_main</vt:lpstr>
      <vt:lpstr>ORG_START_DATE</vt:lpstr>
      <vt:lpstr>otv_lico_name</vt:lpstr>
      <vt:lpstr>pCng_List11_1</vt:lpstr>
      <vt:lpstr>pCng_List11_2</vt:lpstr>
      <vt:lpstr>pCng_List12_1</vt:lpstr>
      <vt:lpstr>pCng_List12_2</vt:lpstr>
      <vt:lpstr>pCng_List12_6</vt:lpstr>
      <vt:lpstr>pDbl_List12_5</vt:lpstr>
      <vt:lpstr>pDbl_List12_5_copy</vt:lpstr>
      <vt:lpstr>pDbl_List12_5_copy2</vt:lpstr>
      <vt:lpstr>pDel_Comm</vt:lpstr>
      <vt:lpstr>pDel_List01_0</vt:lpstr>
      <vt:lpstr>pDel_List01_1</vt:lpstr>
      <vt:lpstr>pDel_List01_2</vt:lpstr>
      <vt:lpstr>pDel_List02</vt:lpstr>
      <vt:lpstr>pDel_List02_1</vt:lpstr>
      <vt:lpstr>pDel_List02_2</vt:lpstr>
      <vt:lpstr>pDel_List02_3</vt:lpstr>
      <vt:lpstr>pDel_List03</vt:lpstr>
      <vt:lpstr>pDel_List06_1_1</vt:lpstr>
      <vt:lpstr>pDel_List06_10_3</vt:lpstr>
      <vt:lpstr>pDel_List06_10_4</vt:lpstr>
      <vt:lpstr>pDel_List06_10_5</vt:lpstr>
      <vt:lpstr>pDel_List06_10_6</vt:lpstr>
      <vt:lpstr>pDel_List06_10_7</vt:lpstr>
      <vt:lpstr>pDel_List06_2_1</vt:lpstr>
      <vt:lpstr>pDel_List06_9_3</vt:lpstr>
      <vt:lpstr>pDel_List06_9_4</vt:lpstr>
      <vt:lpstr>pDel_List06_9_5</vt:lpstr>
      <vt:lpstr>pDel_List06_9_6</vt:lpstr>
      <vt:lpstr>pDel_List06_9_7</vt:lpstr>
      <vt:lpstr>pDel_List07</vt:lpstr>
      <vt:lpstr>pDel_List11_1</vt:lpstr>
      <vt:lpstr>pDel_List11_2</vt:lpstr>
      <vt:lpstr>pDel_List12_1</vt:lpstr>
      <vt:lpstr>pDel_List12_2</vt:lpstr>
      <vt:lpstr>pDel_List12_3</vt:lpstr>
      <vt:lpstr>pDel_List12_4</vt:lpstr>
      <vt:lpstr>pDel_List12_5</vt:lpstr>
      <vt:lpstr>pDel_List12_6</vt:lpstr>
      <vt:lpstr>periodEnd</vt:lpstr>
      <vt:lpstr>periodStart</vt:lpstr>
      <vt:lpstr>pIns_Comm</vt:lpstr>
      <vt:lpstr>pIns_List01_0</vt:lpstr>
      <vt:lpstr>pIns_List02</vt:lpstr>
      <vt:lpstr>pIns_List03</vt:lpstr>
      <vt:lpstr>pIns_List06_1_Period</vt:lpstr>
      <vt:lpstr>pIns_List06_10_Period</vt:lpstr>
      <vt:lpstr>pIns_List06_2_Period</vt:lpstr>
      <vt:lpstr>pIns_List06_9_Period</vt:lpstr>
      <vt:lpstr>pIns_List07</vt:lpstr>
      <vt:lpstr>pIns_List11_1</vt:lpstr>
      <vt:lpstr>pIns_List11_2</vt:lpstr>
      <vt:lpstr>pIns_List12_1</vt:lpstr>
      <vt:lpstr>pIns_List12_2</vt:lpstr>
      <vt:lpstr>pIns_List12_3</vt:lpstr>
      <vt:lpstr>pIns_List12_4</vt:lpstr>
      <vt:lpstr>pIns_List12_5</vt:lpstr>
      <vt:lpstr>pIns_List12_6</vt:lpstr>
      <vt:lpstr>pVDel_List06_1</vt:lpstr>
      <vt:lpstr>pVDel_List06_10</vt:lpstr>
      <vt:lpstr>pVDel_List06_2</vt:lpstr>
      <vt:lpstr>pVDel_List06_9</vt:lpstr>
      <vt:lpstr>QUARTER</vt:lpstr>
      <vt:lpstr>REESTR_LINK_RANGE</vt:lpstr>
      <vt:lpstr>REESTR_ORG_RANGE</vt:lpstr>
      <vt:lpstr>REESTR_VED_RANGE</vt:lpstr>
      <vt:lpstr>REESTR_VT_RANGE</vt:lpstr>
      <vt:lpstr>RegExc_clear_1</vt:lpstr>
      <vt:lpstr>RegExc_Clear_2</vt:lpstr>
      <vt:lpstr>REGION</vt:lpstr>
      <vt:lpstr>region_name</vt:lpstr>
      <vt:lpstr>RegulatoryPeriod</vt:lpstr>
      <vt:lpstr>SKI_number</vt:lpstr>
      <vt:lpstr>tariffDesc</vt:lpstr>
      <vt:lpstr>TECH_ORG_ID</vt:lpstr>
      <vt:lpstr>ter_List01</vt:lpstr>
      <vt:lpstr>terCopy_List01</vt:lpstr>
      <vt:lpstr>TitlePr_ch</vt:lpstr>
      <vt:lpstr>TwoRates_1</vt:lpstr>
      <vt:lpstr>TwoRates_2</vt:lpstr>
      <vt:lpstr>UpdStatus</vt:lpstr>
      <vt:lpstr>VDET_END_DATE</vt:lpstr>
      <vt:lpstr>VDET_START_DATE</vt:lpstr>
      <vt:lpstr>version</vt:lpstr>
      <vt:lpstr>vid_teplnos_1</vt:lpstr>
      <vt:lpstr>vid_teplnos_10</vt:lpstr>
      <vt:lpstr>vid_teplnos_12</vt:lpstr>
      <vt:lpstr>vid_teplnos_2</vt:lpstr>
      <vt:lpstr>vid_teplnos_6</vt:lpstr>
      <vt:lpstr>vid_teplnos_7</vt:lpstr>
      <vt:lpstr>vid_teplnos_8</vt:lpstr>
      <vt:lpstr>vid_teplnos_9</vt:lpstr>
      <vt:lpstr>VidTopl</vt:lpstr>
      <vt:lpstr>VidTopl_2</vt:lpstr>
      <vt:lpstr>warmNote</vt:lpstr>
      <vt:lpstr>year_list</vt:lpstr>
      <vt:lpstr>year_list1</vt:lpstr>
    </vt:vector>
  </TitlesOfParts>
  <Company>ФАС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Показатели, подлежащие раскрытию в сфере водоотведения (цены и тарифы)</dc:title>
  <dc:subject>Показатели, подлежащие раскрытию в сфере водоотведения (цены и тарифы)</dc:subject>
  <dc:creator>--</dc:creator>
  <dc:description/>
  <cp:lastModifiedBy>Мой ПК</cp:lastModifiedBy>
  <cp:lastPrinted>2013-08-29T08:11:20Z</cp:lastPrinted>
  <dcterms:created xsi:type="dcterms:W3CDTF">2004-05-21T07:18:45Z</dcterms:created>
  <dcterms:modified xsi:type="dcterms:W3CDTF">2021-12-10T08:22:23Z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FAS.JKH.OPEN.INFO.PRICE.VO</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1.0.2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