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xlsBook"/>
  <mc:AlternateContent xmlns:mc="http://schemas.openxmlformats.org/markup-compatibility/2006">
    <mc:Choice Requires="x15">
      <x15ac:absPath xmlns:x15ac="http://schemas.microsoft.com/office/spreadsheetml/2010/11/ac" url="C:\Users\Мой ПК\Desktop\ЖКХ\Раб.стол\"/>
    </mc:Choice>
  </mc:AlternateContent>
  <xr:revisionPtr revIDLastSave="0" documentId="8_{39DE39E0-1BB3-4E9B-95E4-F78800BC7A1A}" xr6:coauthVersionLast="47" xr6:coauthVersionMax="47" xr10:uidLastSave="{00000000-0000-0000-0000-000000000000}"/>
  <bookViews>
    <workbookView xWindow="-120" yWindow="-120" windowWidth="20730" windowHeight="11160" tabRatio="922" firstSheet="13" activeTab="21" xr2:uid="{00000000-000D-0000-FFFF-FFFF00000000}"/>
  </bookViews>
  <sheets>
    <sheet name="modList00" sheetId="623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ВО" sheetId="613" state="veryHidden" r:id="rId7"/>
    <sheet name="Форма 3.2 | Т-ВО" sheetId="530" state="veryHidden" r:id="rId8"/>
    <sheet name="Форма 1.0.1 | Т-транс" sheetId="614" state="veryHidden" r:id="rId9"/>
    <sheet name="Форма 3.2 | Т-транс" sheetId="567" state="veryHidden" r:id="rId10"/>
    <sheet name="Форма 1.0.1 | Т-подкл(инд)" sheetId="617" state="veryHidden" r:id="rId11"/>
    <sheet name="Форма 3.4 | Т-подкл(инд)" sheetId="598" state="veryHidden" r:id="rId12"/>
    <sheet name="Форма 1.0.1 | Т-подкл" sheetId="618" r:id="rId13"/>
    <sheet name="Форма 3.4 | Т-подкл" sheetId="566" r:id="rId14"/>
    <sheet name="Форма 1.0.1 | Форма 3.9" sheetId="622" r:id="rId15"/>
    <sheet name="Форма 3.9" sheetId="608" r:id="rId16"/>
    <sheet name="Форма 1.0.1 | Форма 3.10" sheetId="624" r:id="rId17"/>
    <sheet name="Форма 3.10" sheetId="610" r:id="rId18"/>
    <sheet name="Форма 1.0.2" sheetId="550" state="veryHidden" r:id="rId19"/>
    <sheet name="Сведения об изменении" sheetId="568" state="veryHidden" r:id="rId20"/>
    <sheet name="Комментарии" sheetId="431" r:id="rId21"/>
    <sheet name="Проверка" sheetId="546" r:id="rId22"/>
    <sheet name="modListTempFilter" sheetId="620" state="veryHidden" r:id="rId23"/>
    <sheet name="modCheckCyan" sheetId="612" state="veryHidden" r:id="rId24"/>
    <sheet name="REESTR_LINK" sheetId="602" state="veryHidden" r:id="rId25"/>
    <sheet name="REESTR_DS" sheetId="603" state="veryHidden" r:id="rId26"/>
    <sheet name="modHTTP" sheetId="604" state="veryHidden" r:id="rId27"/>
    <sheet name="modfrmRezimChoose" sheetId="609" state="veryHidden" r:id="rId28"/>
    <sheet name="modSheetMain" sheetId="599" state="veryHidden" r:id="rId29"/>
    <sheet name="REESTR_VT" sheetId="577" state="veryHidden" r:id="rId30"/>
    <sheet name="REESTR_VED" sheetId="579" state="veryHidden" r:id="rId31"/>
    <sheet name="modfrmReestrObj" sheetId="570" state="veryHidden" r:id="rId32"/>
    <sheet name="AllSheetsInThisWorkbook" sheetId="389" state="veryHidden" r:id="rId33"/>
    <sheet name="et_union_vert" sheetId="521" state="veryHidden" r:id="rId34"/>
    <sheet name="modInstruction" sheetId="605" state="veryHidden" r:id="rId35"/>
    <sheet name="modRegion" sheetId="528" state="veryHidden" r:id="rId36"/>
    <sheet name="modReestr" sheetId="433" state="veryHidden" r:id="rId37"/>
    <sheet name="modfrmReestr" sheetId="434" state="veryHidden" r:id="rId38"/>
    <sheet name="modUpdTemplMain" sheetId="424" state="veryHidden" r:id="rId39"/>
    <sheet name="REESTR_ORG" sheetId="390" state="veryHidden" r:id="rId40"/>
    <sheet name="modClassifierValidate" sheetId="400" state="veryHidden" r:id="rId41"/>
    <sheet name="modProv" sheetId="520" state="veryHidden" r:id="rId42"/>
    <sheet name="modHyp" sheetId="398" state="veryHidden" r:id="rId43"/>
    <sheet name="modServiceModule" sheetId="594" state="veryHidden" r:id="rId44"/>
    <sheet name="modList01" sheetId="551" state="veryHidden" r:id="rId45"/>
    <sheet name="modList02" sheetId="504" state="veryHidden" r:id="rId46"/>
    <sheet name="modList03" sheetId="549" state="veryHidden" r:id="rId47"/>
    <sheet name="et_union_hor" sheetId="471" state="veryHidden" r:id="rId48"/>
    <sheet name="REESTR_MO_FILTER" sheetId="621" state="veryHidden" r:id="rId49"/>
    <sheet name="REESTR_MO" sheetId="518" state="veryHidden" r:id="rId50"/>
    <sheet name="TEHSHEET" sheetId="205" state="veryHidden" r:id="rId51"/>
    <sheet name="modInfo" sheetId="513" state="veryHidden" r:id="rId52"/>
    <sheet name="modList05" sheetId="619" state="veryHidden" r:id="rId53"/>
    <sheet name="modList06" sheetId="553" state="veryHidden" r:id="rId54"/>
    <sheet name="modList07" sheetId="569" state="veryHidden" r:id="rId55"/>
    <sheet name="modList11" sheetId="539" state="veryHidden" r:id="rId56"/>
    <sheet name="modList12" sheetId="611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definedNames>
    <definedName name="_xlnm._FilterDatabase" localSheetId="21" hidden="1">Проверка!$B$4:$D$4</definedName>
    <definedName name="activity">'Перечень тарифов'!$F$20:$F$25</definedName>
    <definedName name="add_CS_List05_1">'Форма 1.0.1 | Т-ВО'!$G$17</definedName>
    <definedName name="add_CS_List05_2">'Форма 1.0.1 | Т-транс'!$G$17</definedName>
    <definedName name="add_CS_List05_9">'Форма 1.0.1 | Т-подкл(инд)'!$G$17</definedName>
    <definedName name="add_CT_1">'Форма 3.2 | Т-ВО'!$M$28</definedName>
    <definedName name="add_CT_2">'Форма 3.2 | Т-транс'!$M$28</definedName>
    <definedName name="add_CT_9">'Форма 3.4 | Т-подкл(инд)'!$M$28</definedName>
    <definedName name="add_MO_1">'Форма 3.2 | Т-ВО'!$M$29</definedName>
    <definedName name="add_MO_2">'Форма 3.2 | Т-транс'!$M$29</definedName>
    <definedName name="add_MO_9">'Форма 3.4 | Т-подкл(инд)'!$M$29</definedName>
    <definedName name="add_MO_List05_1">'Форма 1.0.1 | Т-ВО'!$G$14</definedName>
    <definedName name="add_MO_List05_2">'Форма 1.0.1 | Т-транс'!$G$14</definedName>
    <definedName name="add_MO_List05_9">'Форма 1.0.1 | Т-подкл(инд)'!$G$14</definedName>
    <definedName name="add_MR_List05_1">'Форма 1.0.1 | Т-ВО'!$G$15</definedName>
    <definedName name="add_MR_List05_2">'Форма 1.0.1 | Т-транс'!$G$15</definedName>
    <definedName name="add_MR_List05_9">'Форма 1.0.1 | Т-подкл(инд)'!$G$15</definedName>
    <definedName name="add_Rate_1">'Форма 3.2 | Т-ВО'!$M$30</definedName>
    <definedName name="add_Rate_2">'Форма 3.2 | Т-транс'!$M$30</definedName>
    <definedName name="add_Rate_9">'Форма 3.4 | Т-подкл(инд)'!$M$30</definedName>
    <definedName name="add_TER_List05_1">'Форма 1.0.1 | Т-ВО'!$G$16</definedName>
    <definedName name="add_TER_List05_2">'Форма 1.0.1 | Т-транс'!$G$16</definedName>
    <definedName name="add_TER_List05_9">'Форма 1.0.1 | Т-подкл(инд)'!$G$16</definedName>
    <definedName name="add_Warm_1">'Форма 3.2 | Т-ВО'!$M$27</definedName>
    <definedName name="add_Warm_2">'Форма 3.2 | Т-транс'!$M$27</definedName>
    <definedName name="anscount" hidden="1">1</definedName>
    <definedName name="apr_10">'Форма 3.4 | Т-подкл'!$AC$7:$AI$12</definedName>
    <definedName name="apr_2">'Форма 3.2 | Т-транс'!$O$8:$T$11</definedName>
    <definedName name="apr_9">'Форма 3.4 | Т-подкл(инд)'!$AD$7:$AJ$12</definedName>
    <definedName name="CHECK_LINK_RANGE_1">"Калькуляция!$I$11:$I$132"</definedName>
    <definedName name="checkCell_List01">Территории!$D$36:$L$36</definedName>
    <definedName name="checkCell_List02">'Перечень тарифов'!$E$20:$S$25</definedName>
    <definedName name="checkCell_List06_1">'Форма 3.2 | Т-ВО'!$M$18:$W$30</definedName>
    <definedName name="checkCell_List06_1_double_date">'Форма 3.2 | Т-ВО'!$X$18:$X$30</definedName>
    <definedName name="checkCell_List06_1_unique_t">'Форма 3.2 | Т-ВО'!$M$18:$M$30</definedName>
    <definedName name="checkCell_List06_1_unique_t1">'Форма 3.2 | Т-ВО'!$Y$18:$Y$30</definedName>
    <definedName name="checkCell_List06_10">'Форма 3.4 | Т-подкл'!$M$19:$AL$27</definedName>
    <definedName name="checkCell_List06_10_double_date">'Форма 3.4 | Т-подкл'!$AM$19:$AM$27</definedName>
    <definedName name="checkCell_List06_10_plata1">'Форма 3.4 | Т-подкл'!$AC$15:$AD$27</definedName>
    <definedName name="checkCell_List06_10_plata2">'Форма 3.4 | Т-подкл'!$AE$15:$AF$27</definedName>
    <definedName name="checkCell_List06_10_unique">'Форма 3.4 | Т-подкл'!$AN$19:$AN$27</definedName>
    <definedName name="checkCell_List06_2">'Форма 3.2 | Т-транс'!$M$18:$W$30</definedName>
    <definedName name="checkCell_List06_2_double_date">'Форма 3.2 | Т-транс'!$X$18:$X$30</definedName>
    <definedName name="checkCell_List06_2_unique_t">'Форма 3.2 | Т-транс'!$M$18:$M$30</definedName>
    <definedName name="checkCell_List06_2_unique_t1">'Форма 3.2 | Т-транс'!$Y$18:$Y$30</definedName>
    <definedName name="checkCell_List06_9">'Форма 3.4 | Т-подкл(инд)'!$M$19:$AM$30</definedName>
    <definedName name="checkCell_List06_9_double_date">'Форма 3.4 | Т-подкл(инд)'!$AN$19:$AN$30</definedName>
    <definedName name="checkCell_List06_9_unique">'Форма 3.4 | Т-подкл(инд)'!$AO$19:$AO$30</definedName>
    <definedName name="checkCell_List07">'Сведения об изменении'!$D$11:$E$13</definedName>
    <definedName name="checkCell_List11">'Форма 3.9'!$D$10:$G$16</definedName>
    <definedName name="checkCells_List05_1">'Форма 1.0.1 | Т-ВО'!$F$7:$I$17</definedName>
    <definedName name="checkCells_List05_10">'Форма 1.0.1 | Т-подкл'!$F$7:$I$41</definedName>
    <definedName name="checkCells_List05_11">'Форма 1.0.1 | Форма 3.9'!$F$7:$I$41</definedName>
    <definedName name="checkCells_List05_2">'Форма 1.0.1 | Т-транс'!$F$7:$I$17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3.9'!$F$12:$G$16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REESTR_DS!$B$2:$B$10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Т-ВО'!$H$9</definedName>
    <definedName name="et_List05_10_FormulaVD">'Форма 1.0.1 | Т-подкл'!$H$9</definedName>
    <definedName name="et_List05_11_FormulaVD">'Форма 1.0.1 | Форма 3.9'!$H$9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4">et_union_hor!$289:$297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Территории!$P$11:$P$36</definedName>
    <definedName name="group_rates">'Перечень тарифов'!$E$20:$E$25</definedName>
    <definedName name="header_1">'Форма 3.2 | Т-ВО'!$L$5</definedName>
    <definedName name="header_10">'Форма 3.4 | Т-подкл'!$L$5</definedName>
    <definedName name="header_2">'Форма 3.2 | Т-транс'!$L$5</definedName>
    <definedName name="header_9">'Форма 3.4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Т-ВО'!$A$1</definedName>
    <definedName name="IDtariff_List05_10">'Форма 1.0.1 | Т-подкл'!$A$1</definedName>
    <definedName name="IDtariff_List05_11">'Форма 1.0.1 | Форма 3.9'!$A$1</definedName>
    <definedName name="IDtariff_List05_2">'Форма 1.0.1 | Т-транс'!$A$1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REESTR_MO!$A$2:$D$348</definedName>
    <definedName name="List01_CheckC">Территории!$D$11:$L$36</definedName>
    <definedName name="List01_NameCol">Территории!$K$1:$M$1</definedName>
    <definedName name="List01_REESTR_MO">Территории!$H$11:$L$36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3.2 | Т-ВО'!$11:$11</definedName>
    <definedName name="List06_1_MC">'Форма 3.2 | Т-ВО'!$O$18:$O$30</definedName>
    <definedName name="List06_1_MC2">'Форма 3.2 | Т-ВО'!$V$18:$V$30</definedName>
    <definedName name="List06_1_note">'Форма 3.2 | Т-ВО'!$W$18:$W$30</definedName>
    <definedName name="List06_1_Period">'Форма 3.2 | Т-ВО'!$O$18:$U$30</definedName>
    <definedName name="List06_10_DP">'Форма 3.4 | Т-подкл'!$12:$12</definedName>
    <definedName name="List06_10_flagDS">'Форма 3.4 | Т-подкл'!$Y$18:$Y$27</definedName>
    <definedName name="List06_10_flagTN">'Форма 3.4 | Т-подкл'!$Q$18:$T$27</definedName>
    <definedName name="List06_10_flagTS">'Форма 3.4 | Т-подкл'!$U$18:$X$27</definedName>
    <definedName name="List06_10_MC2">'Форма 3.4 | Т-подкл'!$AK$19:$AK$27</definedName>
    <definedName name="List06_10_note">'Форма 3.4 | Т-подкл'!$AL$19:$AL$27</definedName>
    <definedName name="List06_10_Period">'Форма 3.4 | Т-подкл'!$AC$19:$AJ$27</definedName>
    <definedName name="List06_10_pl">'Форма 3.4 | Т-подкл'!$11:$11</definedName>
    <definedName name="List06_10_region">'Форма 3.4 | Т-подкл'!$Q$22:$AB$24</definedName>
    <definedName name="List06_2_DP">'Форма 3.2 | Т-транс'!$11:$11</definedName>
    <definedName name="List06_2_MC">'Форма 3.2 | Т-транс'!$O$18:$O$30</definedName>
    <definedName name="List06_2_MC2">'Форма 3.2 | Т-транс'!$V$18:$V$30</definedName>
    <definedName name="List06_2_note">'Форма 3.2 | Т-транс'!$W$18:$W$30</definedName>
    <definedName name="List06_2_Period">'Форма 3.2 | Т-транс'!$O$18:$U$30</definedName>
    <definedName name="List06_9_DP">'Форма 3.4 | Т-подкл(инд)'!$12:$12</definedName>
    <definedName name="List06_9_flagDS">'Форма 3.4 | Т-подкл(инд)'!$Z$18:$Z$30</definedName>
    <definedName name="List06_9_flagPN">'Форма 3.4 | Т-подкл(инд)'!$N$18:$N$30</definedName>
    <definedName name="List06_9_flagTN">'Форма 3.4 | Т-подкл(инд)'!$R$18:$U$30</definedName>
    <definedName name="List06_9_flagTS">'Форма 3.4 | Т-подкл(инд)'!$V$18:$Y$30</definedName>
    <definedName name="List06_9_MC2">'Форма 3.4 | Т-подкл(инд)'!$AL$19:$AL$30</definedName>
    <definedName name="List06_9_note">'Форма 3.4 | Т-подкл(инд)'!$AM$19:$AM$30</definedName>
    <definedName name="List06_9_Period">'Форма 3.4 | Т-подкл(инд)'!$AD$19:$AK$30</definedName>
    <definedName name="List06_9_pl">'Форма 3.4 | Т-подкл(инд)'!$11:$11</definedName>
    <definedName name="List06_9_region">'Форма 3.4 | Т-подкл(инд)'!$R$22:$AC$25</definedName>
    <definedName name="List11_GroundMaterials_1">'Форма 3.9'!$F$12:$F$16</definedName>
    <definedName name="List11_note">'Форма 3.9'!$G$10:$G$16</definedName>
    <definedName name="List12_Date">'Форма 3.10'!$G$11</definedName>
    <definedName name="List12_GroundMaterials_1">'Форма 3.10'!$H$11:$H$32</definedName>
    <definedName name="List12_note">'Форма 3.10'!$I$10:$I$32</definedName>
    <definedName name="ListForms">modSheetMain!$A:$A</definedName>
    <definedName name="logical">TEHSHEET!$D$2:$D$3</definedName>
    <definedName name="mo_List01">Территории!$K$11:$K$36</definedName>
    <definedName name="MODesc">'Перечень тарифов'!$N$20:$N$25</definedName>
    <definedName name="MONTH">TEHSHEET!$E$2:$E$13</definedName>
    <definedName name="mr_List01">Территории!$H$11:$H$36</definedName>
    <definedName name="mrCopy_List01">Территории!$M$11:$M$36</definedName>
    <definedName name="mrmoCopy_List01">Территории!$R$11:$R$36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3.2 | Т-ВО'!$O$23</definedName>
    <definedName name="OneRates_2">'Форма 3.2 | Т-транс'!$O$23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3.9'!$E$12:$E$13</definedName>
    <definedName name="pCng_List11_2">'Форма 3.9'!$E$15:$E$16</definedName>
    <definedName name="pCng_List12_1">'Форма 3.10'!$E$15:$E$16</definedName>
    <definedName name="pCng_List12_2">'Форма 3.10'!$E$18:$E$19</definedName>
    <definedName name="pCng_List12_6">'Форма 3.10'!$E$31:$E$32</definedName>
    <definedName name="pDbl_List12_5">'Форма 3.10'!$G$28:$G$29</definedName>
    <definedName name="pDbl_List12_5_copy">'Форма 3.10'!$L$28:$L$29</definedName>
    <definedName name="pDbl_List12_5_copy2">'Форма 3.10'!$K$28:$K$29</definedName>
    <definedName name="pDel_Comm">Комментарии!$C$11:$C$12</definedName>
    <definedName name="pDel_List01_0">Территории!$C$11:$C$36</definedName>
    <definedName name="pDel_List01_1">Территории!$F$11:$F$36</definedName>
    <definedName name="pDel_List01_2">Территории!$I$11:$I$36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3.2 | Т-ВО'!$I$18:$K$30</definedName>
    <definedName name="pDel_List06_10_3">'Форма 3.4 | Т-подкл'!$R$19:$R$27</definedName>
    <definedName name="pDel_List06_10_4">'Форма 3.4 | Т-подкл'!$V$19:$V$27</definedName>
    <definedName name="pDel_List06_10_5">'Форма 3.4 | Т-подкл'!$Z$19:$Z$27</definedName>
    <definedName name="pDel_List06_10_6">'Форма 3.4 | Т-подкл'!$K$19:$K$27</definedName>
    <definedName name="pDel_List06_10_7">'Форма 3.4 | Т-подкл'!$N$18:$N$27</definedName>
    <definedName name="pDel_List06_2_1">'Форма 3.2 | Т-транс'!$I$18:$K$30</definedName>
    <definedName name="pDel_List06_9_3">'Форма 3.4 | Т-подкл(инд)'!$S$19:$S$30</definedName>
    <definedName name="pDel_List06_9_4">'Форма 3.4 | Т-подкл(инд)'!$W$19:$W$30</definedName>
    <definedName name="pDel_List06_9_5">'Форма 3.4 | Т-подкл(инд)'!$AA$19:$AA$30</definedName>
    <definedName name="pDel_List06_9_6">'Форма 3.4 | Т-подкл(инд)'!$K$19:$K$30</definedName>
    <definedName name="pDel_List06_9_7">'Форма 3.4 | Т-подкл(инд)'!$O$18:$O$30</definedName>
    <definedName name="pDel_List07">'Сведения об изменении'!$C$11:$C$13</definedName>
    <definedName name="pDel_List11_1">'Форма 3.9'!$C$12:$C$13</definedName>
    <definedName name="pDel_List11_2">'Форма 3.9'!$C$15:$C$16</definedName>
    <definedName name="pDel_List12_1">'Форма 3.10'!$C$15:$C$16</definedName>
    <definedName name="pDel_List12_2">'Форма 3.10'!$C$18:$C$19</definedName>
    <definedName name="pDel_List12_3">'Форма 3.10'!$C$22:$C$23</definedName>
    <definedName name="pDel_List12_4">'Форма 3.10'!$C$25:$C$26</definedName>
    <definedName name="pDel_List12_5">'Форма 3.10'!$C$28:$C$29</definedName>
    <definedName name="pDel_List12_6">'Форма 3.10'!$C$31:$C$32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Территории!$E$36</definedName>
    <definedName name="pIns_List02">'Перечень тарифов'!$E$25</definedName>
    <definedName name="pIns_List03">'Форма 1.0.2'!$E$13</definedName>
    <definedName name="pIns_List06_1_Period">'Форма 3.2 | Т-ВО'!$V$14:$V$30</definedName>
    <definedName name="pIns_List06_10_Period">'Форма 3.4 | Т-подкл'!$AK$15:$AK$27</definedName>
    <definedName name="pIns_List06_2_Period">'Форма 3.2 | Т-транс'!$V$14:$V$30</definedName>
    <definedName name="pIns_List06_9_Period">'Форма 3.4 | Т-подкл(инд)'!$AL$19:$AL$30</definedName>
    <definedName name="pIns_List07">'Сведения об изменении'!$E$13</definedName>
    <definedName name="pIns_List11_1">'Форма 3.9'!$E$13</definedName>
    <definedName name="pIns_List11_2">'Форма 3.9'!$E$16</definedName>
    <definedName name="pIns_List12_1">'Форма 3.10'!$E$16</definedName>
    <definedName name="pIns_List12_2">'Форма 3.10'!$E$19</definedName>
    <definedName name="pIns_List12_3">'Форма 3.10'!$E$23</definedName>
    <definedName name="pIns_List12_4">'Форма 3.10'!$E$26</definedName>
    <definedName name="pIns_List12_5">'Форма 3.10'!$E$29</definedName>
    <definedName name="pIns_List12_6">'Форма 3.10'!$E$32</definedName>
    <definedName name="PROT_22">P3_PROT_22,P4_PROT_22,P5_PROT_22</definedName>
    <definedName name="pVDel_List06_1">'Форма 3.2 | Т-ВО'!$12:$12</definedName>
    <definedName name="pVDel_List06_10">'Форма 3.4 | Т-подкл'!$13:$13</definedName>
    <definedName name="pVDel_List06_2">'Форма 3.2 | Т-транс'!$12:$12</definedName>
    <definedName name="pVDel_List06_9">'Форма 3.4 | Т-подкл(инд)'!$13:$13</definedName>
    <definedName name="QUARTER">TEHSHEET!$F$2:$F$5</definedName>
    <definedName name="REESTR_LINK_RANGE">REESTR_LINK!$A$2:$C$3</definedName>
    <definedName name="REESTR_ORG_RANGE">REESTR_ORG!$A$2:$J$82</definedName>
    <definedName name="REESTR_VED_RANGE">REESTR_VED!$A$2:$B$4</definedName>
    <definedName name="REESTR_VT_RANGE">REESTR_VT!$A$2:$B$5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Территории!$E$11:$E$36</definedName>
    <definedName name="terCopy_List01">Территории!$Q$11:$Q$36</definedName>
    <definedName name="TitlePr_ch">Титульный!$F$22</definedName>
    <definedName name="TwoRates_1">'Форма 3.2 | Т-ВО'!$P$23:$Q$23</definedName>
    <definedName name="TwoRates_2">'Форма 3.2 | Т-транс'!$P$23:$Q$23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3.2 | Т-ВО'!$M$23</definedName>
    <definedName name="vid_teplnos_10">et_union_hor!$M$137</definedName>
    <definedName name="vid_teplnos_12">et_union_hor!$M$82</definedName>
    <definedName name="vid_teplnos_2">'Форма 3.2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3.2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91029"/>
</workbook>
</file>

<file path=xl/calcChain.xml><?xml version="1.0" encoding="utf-8"?>
<calcChain xmlns="http://schemas.openxmlformats.org/spreadsheetml/2006/main">
  <c r="M7" i="566" l="1"/>
  <c r="N7" i="566"/>
  <c r="M8" i="566"/>
  <c r="N8" i="566"/>
  <c r="M9" i="566"/>
  <c r="N9" i="566"/>
  <c r="N10" i="566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L19" i="566"/>
  <c r="N19" i="566"/>
  <c r="L20" i="566"/>
  <c r="L21" i="566"/>
  <c r="L22" i="566"/>
  <c r="AM22" i="566"/>
  <c r="AN22" i="566"/>
  <c r="AF23" i="566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H40" i="624"/>
  <c r="H39" i="624"/>
  <c r="H36" i="624"/>
  <c r="H35" i="624"/>
  <c r="H32" i="624"/>
  <c r="H31" i="624"/>
  <c r="H28" i="624"/>
  <c r="H27" i="624"/>
  <c r="H24" i="624"/>
  <c r="H23" i="624"/>
  <c r="H20" i="624"/>
  <c r="H19" i="624"/>
  <c r="H16" i="624"/>
  <c r="H15" i="624"/>
  <c r="H12" i="624"/>
  <c r="H11" i="624"/>
  <c r="H9" i="624"/>
  <c r="H8" i="624"/>
  <c r="H7" i="624"/>
  <c r="H40" i="622"/>
  <c r="H39" i="622"/>
  <c r="H36" i="622"/>
  <c r="H35" i="622"/>
  <c r="H32" i="622"/>
  <c r="H31" i="622"/>
  <c r="H28" i="622"/>
  <c r="H27" i="622"/>
  <c r="H24" i="622"/>
  <c r="H23" i="622"/>
  <c r="H20" i="622"/>
  <c r="H19" i="622"/>
  <c r="H16" i="622"/>
  <c r="H15" i="622"/>
  <c r="H12" i="622"/>
  <c r="H9" i="622"/>
  <c r="H8" i="622"/>
  <c r="H40" i="618"/>
  <c r="H39" i="618"/>
  <c r="H36" i="618"/>
  <c r="H35" i="618"/>
  <c r="H32" i="618"/>
  <c r="H31" i="618"/>
  <c r="H28" i="618"/>
  <c r="H27" i="618"/>
  <c r="H25" i="618"/>
  <c r="H24" i="618"/>
  <c r="H23" i="618"/>
  <c r="H20" i="618"/>
  <c r="H19" i="618"/>
  <c r="H16" i="618"/>
  <c r="H15" i="618"/>
  <c r="H12" i="618"/>
  <c r="H9" i="618"/>
  <c r="H8" i="618"/>
  <c r="R35" i="601"/>
  <c r="H41" i="624" s="1"/>
  <c r="R34" i="601"/>
  <c r="R33" i="601"/>
  <c r="P33" i="601"/>
  <c r="R32" i="601"/>
  <c r="H37" i="622" s="1"/>
  <c r="R31" i="601"/>
  <c r="R30" i="601"/>
  <c r="P30" i="601"/>
  <c r="R29" i="601"/>
  <c r="H33" i="618" s="1"/>
  <c r="R28" i="601"/>
  <c r="R27" i="601"/>
  <c r="P27" i="601"/>
  <c r="R26" i="601"/>
  <c r="H29" i="624" s="1"/>
  <c r="R25" i="601"/>
  <c r="R24" i="601"/>
  <c r="P24" i="601"/>
  <c r="R23" i="601"/>
  <c r="H25" i="624" s="1"/>
  <c r="R22" i="601"/>
  <c r="R21" i="601"/>
  <c r="P21" i="601"/>
  <c r="R20" i="601"/>
  <c r="H21" i="622" s="1"/>
  <c r="R19" i="601"/>
  <c r="R18" i="601"/>
  <c r="P18" i="601"/>
  <c r="R17" i="601"/>
  <c r="H17" i="618" s="1"/>
  <c r="R16" i="601"/>
  <c r="R15" i="601"/>
  <c r="P15" i="601"/>
  <c r="R14" i="601"/>
  <c r="H13" i="622" s="1"/>
  <c r="R13" i="601"/>
  <c r="R12" i="601"/>
  <c r="P12" i="601"/>
  <c r="F37" i="624"/>
  <c r="F35" i="624"/>
  <c r="F30" i="624"/>
  <c r="F28" i="624"/>
  <c r="F21" i="624"/>
  <c r="F19" i="624"/>
  <c r="F14" i="624"/>
  <c r="F12" i="624"/>
  <c r="F41" i="624"/>
  <c r="F39" i="624"/>
  <c r="F34" i="624"/>
  <c r="F32" i="624"/>
  <c r="F25" i="624"/>
  <c r="F23" i="624"/>
  <c r="F18" i="624"/>
  <c r="F16" i="624"/>
  <c r="F9" i="624"/>
  <c r="F38" i="624"/>
  <c r="F36" i="624"/>
  <c r="F29" i="624"/>
  <c r="F27" i="624"/>
  <c r="F22" i="624"/>
  <c r="F20" i="624"/>
  <c r="F13" i="624"/>
  <c r="F11" i="624"/>
  <c r="F40" i="624"/>
  <c r="F33" i="624"/>
  <c r="F31" i="624"/>
  <c r="F26" i="624"/>
  <c r="F24" i="624"/>
  <c r="F17" i="624"/>
  <c r="F15" i="624"/>
  <c r="F10" i="624"/>
  <c r="F8" i="624"/>
  <c r="F38" i="622"/>
  <c r="F39" i="622"/>
  <c r="F41" i="622"/>
  <c r="F40" i="622"/>
  <c r="F34" i="622"/>
  <c r="F35" i="622"/>
  <c r="F37" i="622"/>
  <c r="F36" i="622"/>
  <c r="F30" i="622"/>
  <c r="F31" i="622"/>
  <c r="F33" i="622"/>
  <c r="F32" i="622"/>
  <c r="F26" i="622"/>
  <c r="F27" i="622"/>
  <c r="F29" i="622"/>
  <c r="F28" i="622"/>
  <c r="F22" i="622"/>
  <c r="F23" i="622"/>
  <c r="F25" i="622"/>
  <c r="F24" i="622"/>
  <c r="F18" i="622"/>
  <c r="F19" i="622"/>
  <c r="F20" i="622"/>
  <c r="F21" i="622"/>
  <c r="F14" i="622"/>
  <c r="F15" i="622"/>
  <c r="F17" i="622"/>
  <c r="F16" i="622"/>
  <c r="F38" i="618"/>
  <c r="F39" i="618"/>
  <c r="F40" i="618"/>
  <c r="F41" i="618"/>
  <c r="F34" i="618"/>
  <c r="F35" i="618"/>
  <c r="F37" i="618"/>
  <c r="F36" i="618"/>
  <c r="F30" i="618"/>
  <c r="F31" i="618"/>
  <c r="F33" i="618"/>
  <c r="F32" i="618"/>
  <c r="F26" i="618"/>
  <c r="F27" i="618"/>
  <c r="F28" i="618"/>
  <c r="F29" i="618"/>
  <c r="F22" i="618"/>
  <c r="F23" i="618"/>
  <c r="F25" i="618"/>
  <c r="F24" i="618"/>
  <c r="F18" i="618"/>
  <c r="F19" i="618"/>
  <c r="F21" i="618"/>
  <c r="F20" i="618"/>
  <c r="F14" i="618"/>
  <c r="F15" i="618"/>
  <c r="F17" i="618"/>
  <c r="F16" i="618"/>
  <c r="M35" i="601"/>
  <c r="M34" i="601"/>
  <c r="M33" i="601"/>
  <c r="M32" i="601"/>
  <c r="M31" i="601"/>
  <c r="M30" i="601"/>
  <c r="M29" i="601"/>
  <c r="M28" i="601"/>
  <c r="M27" i="601"/>
  <c r="M26" i="601"/>
  <c r="M25" i="601"/>
  <c r="M24" i="601"/>
  <c r="M23" i="601"/>
  <c r="M22" i="601"/>
  <c r="M21" i="601"/>
  <c r="M20" i="601"/>
  <c r="M19" i="601"/>
  <c r="M18" i="601"/>
  <c r="M17" i="601"/>
  <c r="M16" i="601"/>
  <c r="M15" i="601"/>
  <c r="M14" i="601"/>
  <c r="M13" i="601"/>
  <c r="M12" i="601"/>
  <c r="H13" i="618" l="1"/>
  <c r="H37" i="618"/>
  <c r="H13" i="624"/>
  <c r="H37" i="624"/>
  <c r="H17" i="622"/>
  <c r="H29" i="622"/>
  <c r="H41" i="622"/>
  <c r="H29" i="618"/>
  <c r="H41" i="618"/>
  <c r="H17" i="624"/>
  <c r="H21" i="618"/>
  <c r="H33" i="622"/>
  <c r="H21" i="624"/>
  <c r="H33" i="624"/>
  <c r="H25" i="622"/>
  <c r="M9" i="598"/>
  <c r="M8" i="598"/>
  <c r="M9" i="567"/>
  <c r="M8" i="567"/>
  <c r="M9" i="530"/>
  <c r="M8" i="530"/>
  <c r="B2" i="525"/>
  <c r="B3" i="525"/>
  <c r="N10" i="598" l="1"/>
  <c r="N9" i="598"/>
  <c r="N8" i="598"/>
  <c r="N7" i="598"/>
  <c r="M7" i="598"/>
  <c r="O10" i="567"/>
  <c r="O9" i="567"/>
  <c r="O8" i="567"/>
  <c r="O7" i="567"/>
  <c r="M7" i="567"/>
  <c r="O10" i="530"/>
  <c r="O9" i="530"/>
  <c r="O8" i="530"/>
  <c r="O7" i="530"/>
  <c r="M7" i="530"/>
  <c r="F29" i="205" l="1"/>
  <c r="E29" i="205"/>
  <c r="H292" i="471"/>
  <c r="E284" i="471"/>
  <c r="E279" i="471"/>
  <c r="R259" i="471"/>
  <c r="R254" i="471"/>
  <c r="R249" i="471"/>
  <c r="P249" i="471"/>
  <c r="M244" i="471"/>
  <c r="AF185" i="471"/>
  <c r="AN184" i="471"/>
  <c r="AG170" i="471"/>
  <c r="AO169" i="471"/>
  <c r="Q155" i="471"/>
  <c r="Z154" i="471"/>
  <c r="Q138" i="471"/>
  <c r="Z137" i="471"/>
  <c r="Q121" i="471"/>
  <c r="Z120" i="471"/>
  <c r="AF101" i="471"/>
  <c r="V100" i="471"/>
  <c r="AF99" i="471"/>
  <c r="AE98" i="471"/>
  <c r="V98" i="471"/>
  <c r="Q83" i="471"/>
  <c r="Z82" i="471"/>
  <c r="Q67" i="471"/>
  <c r="Z66" i="471"/>
  <c r="Q51" i="471"/>
  <c r="Z50" i="471"/>
  <c r="Q35" i="471"/>
  <c r="Z34" i="471"/>
  <c r="M12" i="550"/>
  <c r="H11" i="622"/>
  <c r="H7" i="622"/>
  <c r="H11" i="618"/>
  <c r="H7" i="618"/>
  <c r="AG23" i="598"/>
  <c r="AO22" i="598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H11" i="617"/>
  <c r="H7" i="617"/>
  <c r="Q24" i="567"/>
  <c r="Z23" i="567"/>
  <c r="N17" i="567"/>
  <c r="O17" i="567" s="1"/>
  <c r="P17" i="567" s="1"/>
  <c r="Q17" i="567" s="1"/>
  <c r="R17" i="567" s="1"/>
  <c r="S17" i="567" s="1"/>
  <c r="U17" i="567" s="1"/>
  <c r="V17" i="567" s="1"/>
  <c r="W17" i="567" s="1"/>
  <c r="H11" i="614"/>
  <c r="H7" i="614"/>
  <c r="Q24" i="530"/>
  <c r="Z23" i="530"/>
  <c r="N17" i="530"/>
  <c r="O17" i="530" s="1"/>
  <c r="P17" i="530" s="1"/>
  <c r="Q17" i="530" s="1"/>
  <c r="R17" i="530" s="1"/>
  <c r="S17" i="530" s="1"/>
  <c r="U17" i="530" s="1"/>
  <c r="V17" i="530" s="1"/>
  <c r="W17" i="530" s="1"/>
  <c r="H11" i="613"/>
  <c r="H7" i="613"/>
  <c r="L166" i="471"/>
  <c r="F12" i="614"/>
  <c r="E2" i="437"/>
  <c r="F11" i="614"/>
  <c r="F9" i="614"/>
  <c r="L66" i="471"/>
  <c r="L31" i="471"/>
  <c r="X23" i="567"/>
  <c r="AD97" i="471"/>
  <c r="F11" i="617"/>
  <c r="L169" i="471"/>
  <c r="F10" i="613"/>
  <c r="F8" i="613"/>
  <c r="Y22" i="567"/>
  <c r="L18" i="530"/>
  <c r="L32" i="471"/>
  <c r="L34" i="471"/>
  <c r="L46" i="471"/>
  <c r="F10" i="614"/>
  <c r="L65" i="471"/>
  <c r="L184" i="471"/>
  <c r="F12" i="617"/>
  <c r="Y136" i="471"/>
  <c r="L21" i="567"/>
  <c r="X50" i="471"/>
  <c r="F11" i="622"/>
  <c r="L49" i="471"/>
  <c r="Y65" i="471"/>
  <c r="L20" i="567"/>
  <c r="F9" i="613"/>
  <c r="L22" i="598"/>
  <c r="L80" i="471"/>
  <c r="F294" i="471"/>
  <c r="L18" i="567"/>
  <c r="E3" i="437"/>
  <c r="L19" i="598"/>
  <c r="F12" i="622"/>
  <c r="M259" i="471"/>
  <c r="F8" i="617"/>
  <c r="F290" i="471"/>
  <c r="L181" i="471"/>
  <c r="AC100" i="471"/>
  <c r="L21" i="598"/>
  <c r="AN169" i="471"/>
  <c r="L167" i="471"/>
  <c r="L81" i="471"/>
  <c r="L82" i="471"/>
  <c r="F10" i="622"/>
  <c r="L33" i="471"/>
  <c r="X120" i="471"/>
  <c r="Y22" i="530"/>
  <c r="F13" i="617"/>
  <c r="L168" i="471"/>
  <c r="AC98" i="471"/>
  <c r="F11" i="613"/>
  <c r="L61" i="471"/>
  <c r="L50" i="471"/>
  <c r="F13" i="613"/>
  <c r="M249" i="471"/>
  <c r="F9" i="617"/>
  <c r="L77" i="471"/>
  <c r="L62" i="471"/>
  <c r="Y81" i="471"/>
  <c r="L20" i="598"/>
  <c r="L47" i="471"/>
  <c r="L20" i="530"/>
  <c r="L23" i="567"/>
  <c r="L63" i="471"/>
  <c r="Y49" i="471"/>
  <c r="F9" i="622"/>
  <c r="L48" i="471"/>
  <c r="X66" i="471"/>
  <c r="F293" i="471"/>
  <c r="F10" i="617"/>
  <c r="F8" i="614"/>
  <c r="L79" i="471"/>
  <c r="X137" i="471"/>
  <c r="F12" i="613"/>
  <c r="F289" i="471"/>
  <c r="F291" i="471"/>
  <c r="L29" i="471"/>
  <c r="F8" i="622"/>
  <c r="L182" i="471"/>
  <c r="F292" i="471"/>
  <c r="L22" i="567"/>
  <c r="X34" i="471"/>
  <c r="F13" i="622"/>
  <c r="L22" i="530"/>
  <c r="L30" i="471"/>
  <c r="L183" i="471"/>
  <c r="L21" i="530"/>
  <c r="X154" i="471"/>
  <c r="L45" i="471"/>
  <c r="Y33" i="471"/>
  <c r="X82" i="471"/>
  <c r="L19" i="567"/>
  <c r="X23" i="530"/>
  <c r="L64" i="471"/>
  <c r="M254" i="471"/>
  <c r="F13" i="614"/>
  <c r="L19" i="530"/>
  <c r="L78" i="471"/>
  <c r="AN22" i="598"/>
  <c r="L23" i="530"/>
  <c r="Y153" i="471"/>
  <c r="Y119" i="471"/>
  <c r="F11" i="618"/>
  <c r="F9" i="618"/>
  <c r="F12" i="618"/>
  <c r="F13" i="618"/>
  <c r="F8" i="618"/>
  <c r="F10" i="618"/>
  <c r="AM184" i="471"/>
</calcChain>
</file>

<file path=xl/sharedStrings.xml><?xml version="1.0" encoding="utf-8"?>
<sst xmlns="http://schemas.openxmlformats.org/spreadsheetml/2006/main" count="3356" uniqueCount="1716">
  <si>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</si>
  <si>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</si>
  <si>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</si>
  <si>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</si>
  <si>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</si>
  <si>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</si>
  <si>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</si>
  <si>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</si>
  <si>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</si>
  <si>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</si>
  <si>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</si>
  <si>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</si>
  <si>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</si>
  <si>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</si>
  <si>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</si>
  <si>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</si>
  <si>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</si>
  <si>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</si>
  <si>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</si>
  <si>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</si>
  <si>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</si>
  <si>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</si>
  <si>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</si>
  <si>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</si>
  <si>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</si>
  <si>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</si>
  <si>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</si>
  <si>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</si>
  <si>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</si>
  <si>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</si>
  <si>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</si>
  <si>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</si>
  <si>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</si>
  <si>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</si>
  <si>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</si>
  <si>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</si>
  <si>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</si>
  <si>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</si>
  <si>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</si>
  <si>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</si>
  <si>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</si>
  <si>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</si>
  <si>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</si>
  <si>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</si>
  <si>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</si>
  <si>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</si>
  <si>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</si>
  <si>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</si>
  <si>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</si>
  <si>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</si>
  <si>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</si>
  <si>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</si>
  <si>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</si>
  <si>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</si>
  <si>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</si>
  <si>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</si>
  <si>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</si>
  <si>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</si>
  <si>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</si>
  <si>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</si>
  <si>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</si>
  <si>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</si>
  <si>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</si>
  <si>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</si>
  <si>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</si>
  <si>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</si>
  <si>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</si>
  <si>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</si>
  <si>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</si>
  <si>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</si>
  <si>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</si>
  <si>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</si>
  <si>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</si>
  <si>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</si>
  <si>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</si>
  <si>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</si>
  <si>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</si>
  <si>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</si>
  <si>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</si>
  <si>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</si>
  <si>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</si>
  <si>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</si>
  <si>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</si>
  <si>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</si>
  <si>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</si>
  <si>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</si>
  <si>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</si>
  <si>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</si>
  <si>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</si>
  <si>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</si>
  <si>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</si>
  <si>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</si>
  <si>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</si>
  <si>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</si>
  <si>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</si>
  <si>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</si>
  <si>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</si>
  <si>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</si>
  <si>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</si>
  <si>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</si>
  <si>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</si>
  <si>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</si>
  <si>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</si>
  <si>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</si>
  <si>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</si>
  <si>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</si>
  <si>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</si>
  <si>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</si>
  <si>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</si>
  <si>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</si>
  <si>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</si>
  <si>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</si>
  <si>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</si>
  <si>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</si>
  <si>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</si>
  <si>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</si>
  <si>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</si>
  <si>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</si>
  <si>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</si>
  <si>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</si>
  <si>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</si>
  <si>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</si>
  <si>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</si>
  <si>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</si>
  <si>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</si>
  <si>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</si>
  <si>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</si>
  <si>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</si>
  <si>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</si>
  <si>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</si>
  <si>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</si>
  <si>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</si>
  <si>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</si>
  <si>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</si>
  <si>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</si>
  <si>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</si>
  <si>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</si>
  <si>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</si>
  <si>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</si>
  <si>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</si>
  <si>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</si>
  <si>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</si>
  <si>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</si>
  <si>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</si>
  <si>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</si>
  <si>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</si>
  <si>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</si>
  <si>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</si>
  <si>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</si>
  <si>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</si>
  <si>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</si>
  <si>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</si>
  <si>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</si>
  <si>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</si>
  <si>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</si>
  <si>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</si>
  <si>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</si>
  <si>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</si>
  <si>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</si>
  <si>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</si>
  <si>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</si>
  <si>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</si>
  <si>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</si>
  <si>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</si>
  <si>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</si>
  <si>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</si>
  <si>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</si>
  <si>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</si>
  <si>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</si>
  <si>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</si>
  <si>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</si>
  <si>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</si>
  <si>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</si>
  <si>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</si>
  <si>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</si>
  <si>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</si>
  <si>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</si>
  <si>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</si>
  <si>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</si>
  <si>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</si>
  <si>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</si>
  <si>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</si>
  <si>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</si>
  <si>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</si>
  <si>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</si>
  <si>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</si>
  <si>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</si>
  <si>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</si>
  <si>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</si>
  <si>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</si>
  <si>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</si>
  <si>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</si>
  <si>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</si>
  <si>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</si>
  <si>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</si>
  <si>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</si>
  <si>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</si>
  <si>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</si>
  <si>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</si>
  <si>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</si>
  <si>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</si>
  <si>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</si>
  <si>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</si>
  <si>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</si>
  <si>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</si>
  <si>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</si>
  <si>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</si>
  <si>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</si>
  <si>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</si>
  <si>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</si>
  <si>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</si>
  <si>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</si>
  <si>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</si>
  <si>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</si>
  <si>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</si>
  <si>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</si>
  <si>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</si>
  <si>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</si>
  <si>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</si>
  <si>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</si>
  <si>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</si>
  <si>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</si>
  <si>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</si>
  <si>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</si>
  <si>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</si>
  <si>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</si>
  <si>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</si>
  <si>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</si>
  <si>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</si>
  <si>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</si>
  <si>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</si>
  <si>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</si>
  <si>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</si>
  <si>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</si>
  <si>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</si>
  <si>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</si>
  <si>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</si>
  <si>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</si>
  <si>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</si>
  <si>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</si>
  <si>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</si>
  <si>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</si>
  <si>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</si>
  <si>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</si>
  <si>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</si>
  <si>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</si>
  <si>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</si>
  <si>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</si>
  <si>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</si>
  <si>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</si>
  <si>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</si>
  <si>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</si>
  <si>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</si>
  <si>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</si>
  <si>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</si>
  <si>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</si>
  <si>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</si>
  <si>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</si>
  <si>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</si>
  <si>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</si>
  <si>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</si>
  <si>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</si>
  <si>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</si>
  <si>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</si>
  <si>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</si>
  <si>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</si>
  <si>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</si>
  <si>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</si>
  <si>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</si>
  <si>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</si>
  <si>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</si>
  <si>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</si>
  <si>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</si>
  <si>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</si>
  <si>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</si>
  <si>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</si>
  <si>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</si>
  <si>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</si>
  <si>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</si>
  <si>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</si>
  <si>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</si>
  <si>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</si>
  <si>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</si>
  <si>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</si>
  <si>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</si>
  <si>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</si>
  <si>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</si>
  <si>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</si>
  <si>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</si>
  <si>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</si>
  <si>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</si>
  <si>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</si>
  <si>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</si>
  <si>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</si>
  <si>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</si>
  <si>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</si>
  <si>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</si>
  <si>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</si>
  <si>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</si>
  <si>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</si>
  <si>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</si>
  <si>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</si>
  <si>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</si>
  <si>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</si>
  <si>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</si>
  <si>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</si>
  <si>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</si>
  <si>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</si>
  <si>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</si>
  <si>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</si>
  <si>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</si>
  <si>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</si>
  <si>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</si>
  <si>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</si>
  <si>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</si>
  <si>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</si>
  <si>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</si>
  <si>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</si>
  <si>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</si>
  <si>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</si>
  <si>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</si>
  <si>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</si>
  <si>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</si>
  <si>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</si>
  <si>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</si>
  <si>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</si>
  <si>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</si>
  <si>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</si>
  <si>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</si>
  <si>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</si>
  <si>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</si>
  <si>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</si>
  <si>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</si>
  <si>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</si>
  <si>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</si>
  <si>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</si>
  <si>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</si>
  <si>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</si>
  <si>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</si>
  <si>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</si>
  <si>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</si>
  <si>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</si>
  <si>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</si>
  <si>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</si>
  <si>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</si>
  <si>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</si>
  <si>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</si>
  <si>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</si>
  <si>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</si>
  <si>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</si>
  <si>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</si>
  <si>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</si>
  <si>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</si>
  <si>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</si>
  <si>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</si>
  <si>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</si>
  <si>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</si>
  <si>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</si>
  <si>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</si>
  <si>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</si>
  <si>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</si>
  <si>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</si>
  <si>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</si>
  <si>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</si>
  <si>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</si>
  <si>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</si>
  <si>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</si>
  <si>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</si>
  <si>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</si>
  <si>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</si>
  <si>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</si>
  <si>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</si>
  <si>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</si>
  <si>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</si>
  <si>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</si>
  <si>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</si>
  <si>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</si>
  <si>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</si>
  <si>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</si>
  <si>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</si>
  <si>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</si>
  <si>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</si>
  <si>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</si>
  <si>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</si>
  <si>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</si>
  <si>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</si>
  <si>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</si>
  <si>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</si>
  <si>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</si>
  <si>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</si>
  <si>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ставка платы за содержание мощности, руб./куб. м в час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</si>
  <si>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</si>
  <si>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</si>
  <si>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</si>
  <si>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</si>
  <si>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</si>
  <si>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</si>
  <si>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</si>
  <si>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</si>
  <si>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</si>
  <si>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</si>
  <si>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</si>
  <si>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</si>
  <si>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</si>
  <si>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</si>
  <si>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</si>
  <si>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</si>
  <si>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</si>
  <si>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</si>
  <si>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</si>
  <si>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</si>
  <si>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</si>
  <si>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</si>
  <si>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</si>
  <si>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</si>
  <si>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</si>
  <si>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</si>
  <si>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</si>
  <si>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</si>
  <si>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</si>
  <si>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</si>
  <si>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</si>
  <si>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</si>
  <si>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</si>
  <si>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</si>
  <si>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</si>
  <si>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</si>
  <si>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</si>
  <si>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</si>
  <si>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</si>
  <si>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</si>
  <si>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</si>
  <si>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</si>
  <si>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</si>
  <si>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</si>
  <si>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</si>
  <si>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</si>
  <si>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</si>
  <si>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</si>
  <si>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</si>
  <si>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</si>
  <si>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</si>
  <si>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</si>
  <si>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List06_1</t>
  </si>
  <si>
    <t>List06_2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</si>
  <si>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</si>
  <si>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</si>
  <si>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</si>
  <si>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</si>
  <si>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</si>
  <si>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</si>
  <si>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</si>
  <si>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</si>
  <si>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</si>
  <si>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</si>
  <si>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</si>
  <si>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</si>
  <si>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</si>
  <si>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</si>
  <si>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</si>
  <si>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</si>
  <si>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</si>
  <si>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</si>
  <si>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</si>
  <si>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</si>
  <si>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</si>
  <si>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</si>
  <si>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</si>
  <si>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</si>
  <si>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1.2.1</t>
  </si>
  <si>
    <t>3.1</t>
  </si>
  <si>
    <t>4.1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</si>
  <si>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</si>
  <si>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</si>
  <si>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</si>
  <si>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</si>
  <si>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</si>
  <si>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</si>
  <si>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</si>
  <si>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</si>
  <si>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</si>
  <si>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</si>
  <si>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</si>
  <si>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</si>
  <si>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</si>
  <si>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форма публичного договора поставки регулируемых товаров, оказания регулируемых услуг</t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</si>
  <si>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</si>
  <si>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</si>
  <si>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</si>
  <si>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</si>
  <si>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Указывается ссылка на документ, предварительно загруженный в хранилище файлов ФГИС ЕИАС.</t>
  </si>
  <si>
    <t>наименование НПА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</si>
  <si>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</si>
  <si>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</si>
  <si>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</si>
  <si>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</si>
  <si>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</si>
  <si>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</si>
  <si>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</si>
  <si>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</si>
  <si>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</si>
  <si>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</si>
  <si>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</si>
  <si>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</si>
  <si>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</si>
  <si>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</si>
  <si>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</si>
  <si>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</si>
  <si>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</si>
  <si>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</si>
  <si>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</si>
  <si>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</si>
  <si>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</si>
  <si>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</si>
  <si>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</si>
  <si>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</si>
  <si>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</si>
  <si>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</si>
  <si>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</si>
  <si>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</si>
  <si>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</si>
  <si>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</si>
  <si>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</si>
  <si>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</si>
  <si>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</si>
  <si>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</si>
  <si>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</si>
  <si>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</si>
  <si>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</si>
  <si>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</si>
  <si>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</si>
  <si>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</si>
  <si>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</si>
  <si>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</si>
  <si>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</si>
  <si>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</si>
  <si>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</si>
  <si>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</si>
  <si>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</si>
  <si>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</si>
  <si>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</si>
  <si>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</si>
  <si>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</si>
  <si>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</si>
  <si>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</si>
  <si>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</si>
  <si>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</si>
  <si>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</si>
  <si>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</si>
  <si>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</si>
  <si>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</si>
  <si>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</si>
  <si>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</si>
  <si>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</si>
  <si>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</si>
  <si>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</si>
  <si>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</si>
  <si>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</si>
  <si>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</si>
  <si>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</si>
  <si>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</si>
  <si>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</si>
  <si>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</si>
  <si>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</si>
  <si>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</si>
  <si>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</si>
  <si>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</si>
  <si>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</si>
  <si>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</si>
  <si>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</si>
  <si>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</si>
  <si>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</si>
  <si>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</si>
  <si>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</si>
  <si>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</si>
  <si>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</si>
  <si>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</si>
  <si>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</si>
  <si>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</si>
  <si>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</si>
  <si>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</si>
  <si>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</si>
  <si>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</si>
  <si>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</si>
  <si>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</si>
  <si>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</si>
  <si>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</si>
  <si>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</si>
  <si>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</si>
  <si>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</si>
  <si>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</si>
  <si>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</si>
  <si>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</si>
  <si>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</si>
  <si>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</si>
  <si>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</si>
  <si>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</si>
  <si>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</si>
  <si>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</si>
  <si>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</si>
  <si>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</si>
  <si>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</si>
  <si>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</si>
  <si>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</si>
  <si>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</si>
  <si>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</si>
  <si>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</si>
  <si>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</si>
  <si>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</si>
  <si>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</si>
  <si>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</si>
  <si>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</si>
  <si>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</si>
  <si>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</si>
  <si>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</si>
  <si>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</si>
  <si>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</si>
  <si>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</si>
  <si>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</si>
  <si>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</si>
  <si>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</si>
  <si>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</si>
  <si>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</si>
  <si>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</si>
  <si>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</si>
  <si>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</si>
  <si>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</si>
  <si>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</si>
  <si>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</si>
  <si>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</si>
  <si>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</si>
  <si>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</si>
  <si>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</si>
  <si>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</si>
  <si>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Тариф на подключение (технологическое присоединение) к централизованной системе водоотведения в индивидуальном порядке</t>
  </si>
  <si>
    <t>Тариф на подключение к централизованной системе водоотведения</t>
  </si>
  <si>
    <t>Тариф на транспортировку сточных вод</t>
  </si>
  <si>
    <t>Тариф на водоотведение</t>
  </si>
  <si>
    <t>Подключение (технологическое присоединение) к централизованной системе водоотведения</t>
  </si>
  <si>
    <t>Информация о предложении об установлении тарифов на водоотведение</t>
  </si>
  <si>
    <t>Информация о предложении об установлении тарифов на транспортировку сточных вод</t>
  </si>
  <si>
    <t>Информация о предложении об установлении платы за подключение к централизованной системе водоотведения (индивидуальной)</t>
  </si>
  <si>
    <t>Тариф на подключение (технологическое присоединение) к централизованной системе водоотведения</t>
  </si>
  <si>
    <t>Информация о предложении об установлении платы за подключение к централизованной системе водоотведения</t>
  </si>
  <si>
    <t>Форма 3.2</t>
  </si>
  <si>
    <t>Информация о величинах тарифов на водоотведение, транспортировку воды</t>
  </si>
  <si>
    <t>Форма 3.4</t>
  </si>
  <si>
    <t>Информация о величинах тарифов на подключение к централизованной системе водоотведения</t>
  </si>
  <si>
    <t>Форма 3.9</t>
  </si>
  <si>
    <t>Форма 3.10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</si>
  <si>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</si>
  <si>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r>
      <t>Форма 3.2 Информация о величинах тарифов на водоотведение,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</si>
  <si>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</si>
  <si>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Указывается наименование централизованной системы водоотведения при наличии дифференциации тарифа по централизованным системам водоотведения.
В случае дифференциации тарифов по централизованным системам водоотведения информация по ним указывается в отдельных строках.</t>
  </si>
  <si>
    <r>
      <t>Форма 3.4 Информация о величинах тарифов на подключение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</si>
  <si>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Подключаемая нагрузка канализационной сети, куб. м/сут</t>
  </si>
  <si>
    <t>Диапазон диаметров канализационной сети, мм</t>
  </si>
  <si>
    <t>Протяженность канализационной сети, км</t>
  </si>
  <si>
    <t>Ставка тарифа за подключаемую нагрузку канализационной сети, тыс. руб./куб. м в сут</t>
  </si>
  <si>
    <t>Ставка тарифа за протяженность канализационной сети диаметром d, тыс. руб./км</t>
  </si>
  <si>
    <t>Добавить наименование системы водоотведения</t>
  </si>
  <si>
    <t>Форма 3.9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</si>
  <si>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</t>
  </si>
  <si>
    <t>договор о подключении к централизованной системе водоотведения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</si>
  <si>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водоотведения информация по каждому из них указывается в отдельной строке.</t>
  </si>
  <si>
    <r>
      <t>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</si>
  <si>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Форма заявки о подключении к централизованной системе водоотведения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</si>
  <si>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</si>
  <si>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</si>
  <si>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</si>
  <si>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телефоны службы, ответственной за прием и обработку заявок о подключении к централизованной системе водоотведения</t>
  </si>
  <si>
    <t>Указывается номер контактного телефона службы, ответственной за прием и обработку заявок о подключении к централизованной системе водоотведения. 
В случае наличия нескольких служб и (или) номеров телефонов, информация по каждому из них указывается в отдельной строке.</t>
  </si>
  <si>
    <t>адреса службы, ответственной за прием и обработку заявок о подключении к централизованной системе водоотведения</t>
  </si>
  <si>
    <t>график работы службы, ответственной за прием и обработку заявок о подключении к централизованной системе водоотведения</t>
  </si>
  <si>
    <t>Указывается график работы службы, ответственной за прием и обработку заявок о подключении к централизованной системе водоотведения. 
В случае наличия нескольких служб и (или) графиков работы, информация по каждому из них указывается в отдельной строке.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</si>
  <si>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</si>
  <si>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</si>
  <si>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t>Показатели, подлежащие раскрытию в сфере водоотведения (цены и тарифы)</t>
  </si>
  <si>
    <t>Организация осуществляет подключение к централизованной системе водоотведения</t>
  </si>
  <si>
    <t>Перечень тарифов и технологически не связанных между собой централизованных систем водоотведения, в отношении которых предлагаются различные тарифы в сфере водоотведения</t>
  </si>
  <si>
    <t>Дифференциация по 
централизованным системам водоотведения</t>
  </si>
  <si>
    <t>Укажите «Да» в поле «Да/Нет», если дифференциация используется. В поле «Описание» укажите название ЦС ВО или любое другое описание</t>
  </si>
  <si>
    <t>Добавить ЦС ВО для дифференциации</t>
  </si>
  <si>
    <t>Добавить протяженность канализационной сети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</si>
  <si>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канализационной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</si>
  <si>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</si>
  <si>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</si>
  <si>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</si>
  <si>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ставка платы за объем принятых сточных вод, руб./куб. м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</si>
  <si>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</si>
  <si>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</si>
  <si>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</si>
  <si>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</si>
  <si>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</si>
  <si>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</si>
  <si>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</si>
  <si>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t>1 Для каждого вида тарифа в сфере водоотведения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</si>
  <si>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</si>
  <si>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</si>
  <si>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</si>
  <si>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FAS.JKH.OPEN.INFO.PRICE.VO!</t>
  </si>
  <si>
    <t>23.06.2021</t>
  </si>
  <si>
    <t>Беловский муниципальный район</t>
  </si>
  <si>
    <t>38602000</t>
  </si>
  <si>
    <t>Беличанский сельсовет</t>
  </si>
  <si>
    <t>38602404</t>
  </si>
  <si>
    <t>Беловский сельсовет</t>
  </si>
  <si>
    <t>38602408</t>
  </si>
  <si>
    <t>Бобравский сельсовет</t>
  </si>
  <si>
    <t>38602412</t>
  </si>
  <si>
    <t>Вишневский сельсовет</t>
  </si>
  <si>
    <t>38602416</t>
  </si>
  <si>
    <t>Гирьянский сельсовет</t>
  </si>
  <si>
    <t>38602420</t>
  </si>
  <si>
    <t>Долгобудский сельсовет</t>
  </si>
  <si>
    <t>38602424</t>
  </si>
  <si>
    <t>Ильковский сельсовет</t>
  </si>
  <si>
    <t>38602428</t>
  </si>
  <si>
    <t>Коммунаровский сельсовет</t>
  </si>
  <si>
    <t>38602430</t>
  </si>
  <si>
    <t>Кондратовский сельсовет</t>
  </si>
  <si>
    <t>38602432</t>
  </si>
  <si>
    <t>Корочанский сельсовет</t>
  </si>
  <si>
    <t>38602436</t>
  </si>
  <si>
    <t>Малосолдатский сельсовет</t>
  </si>
  <si>
    <t>38602438</t>
  </si>
  <si>
    <t>Пенский сельсовет</t>
  </si>
  <si>
    <t>38602452</t>
  </si>
  <si>
    <t>Песчанский сельсовет</t>
  </si>
  <si>
    <t>38602454</t>
  </si>
  <si>
    <t>Щеголянский сельсовет</t>
  </si>
  <si>
    <t>38602460</t>
  </si>
  <si>
    <t>Большесолдатский муниципальный район</t>
  </si>
  <si>
    <t>38603000</t>
  </si>
  <si>
    <t>Большесолдатский сельсовет</t>
  </si>
  <si>
    <t>38603403</t>
  </si>
  <si>
    <t>Волоконский сельсовет</t>
  </si>
  <si>
    <t>38603412</t>
  </si>
  <si>
    <t>Любимовский сельсовет</t>
  </si>
  <si>
    <t>38603425</t>
  </si>
  <si>
    <t>Любостанский сельсовет</t>
  </si>
  <si>
    <t>38603427</t>
  </si>
  <si>
    <t>Нижнегридинский сельсовет</t>
  </si>
  <si>
    <t>38603430</t>
  </si>
  <si>
    <t>Саморядовский сельсовет</t>
  </si>
  <si>
    <t>38603451</t>
  </si>
  <si>
    <t>Сторожевский сельсовет</t>
  </si>
  <si>
    <t>38603457</t>
  </si>
  <si>
    <t>Глушковский муниципальный район</t>
  </si>
  <si>
    <t>38604000</t>
  </si>
  <si>
    <t>Алексеевский сельсовет</t>
  </si>
  <si>
    <t>38604404</t>
  </si>
  <si>
    <t>Веселовский сельсовет</t>
  </si>
  <si>
    <t>38604412</t>
  </si>
  <si>
    <t>Званновский сельсовет</t>
  </si>
  <si>
    <t>38604420</t>
  </si>
  <si>
    <t>Карыжский сельсовет</t>
  </si>
  <si>
    <t>38604424</t>
  </si>
  <si>
    <t>Кобыльский сельсовет</t>
  </si>
  <si>
    <t>38604428</t>
  </si>
  <si>
    <t>Коровяковский сельсовет</t>
  </si>
  <si>
    <t>38604432</t>
  </si>
  <si>
    <t>Кульбакинский сельсовет</t>
  </si>
  <si>
    <t>38604436</t>
  </si>
  <si>
    <t>Марковский сельсовет</t>
  </si>
  <si>
    <t>38604440</t>
  </si>
  <si>
    <t>Нижнемордокский сельсовет</t>
  </si>
  <si>
    <t>38604444</t>
  </si>
  <si>
    <t>Попово-Лежачанский сельсовет</t>
  </si>
  <si>
    <t>38604448</t>
  </si>
  <si>
    <t>Сухиновский сельсовет</t>
  </si>
  <si>
    <t>38604456</t>
  </si>
  <si>
    <t>поселок Глушково</t>
  </si>
  <si>
    <t>38604151</t>
  </si>
  <si>
    <t>поселок Теткино</t>
  </si>
  <si>
    <t>38604155</t>
  </si>
  <si>
    <t>Горшеченский муниципальный район</t>
  </si>
  <si>
    <t>38606000</t>
  </si>
  <si>
    <t>Богатыревский сельсовет</t>
  </si>
  <si>
    <t>38606404</t>
  </si>
  <si>
    <t>Быковский сельсовет</t>
  </si>
  <si>
    <t>38606408</t>
  </si>
  <si>
    <t>Знаменский сельсовет</t>
  </si>
  <si>
    <t>38606412</t>
  </si>
  <si>
    <t>Ключевский сельсовет</t>
  </si>
  <si>
    <t>38606416</t>
  </si>
  <si>
    <t>Куньевский сельсовет</t>
  </si>
  <si>
    <t>38606424</t>
  </si>
  <si>
    <t>Нижнеборковский сельсовет</t>
  </si>
  <si>
    <t>38606428</t>
  </si>
  <si>
    <t>Никольский сельсовет</t>
  </si>
  <si>
    <t>38606432</t>
  </si>
  <si>
    <t>Новомеловский сельсовет</t>
  </si>
  <si>
    <t>38606436</t>
  </si>
  <si>
    <t>Солдатский сельсовет</t>
  </si>
  <si>
    <t>38606444</t>
  </si>
  <si>
    <t>Сосновский сельсовет</t>
  </si>
  <si>
    <t>38606448</t>
  </si>
  <si>
    <t>Среднеапоченский сельсовет</t>
  </si>
  <si>
    <t>38606452</t>
  </si>
  <si>
    <t>Старороговский сельсовет</t>
  </si>
  <si>
    <t>38606460</t>
  </si>
  <si>
    <t>Удобенский сельсовет</t>
  </si>
  <si>
    <t>38606468</t>
  </si>
  <si>
    <t>Ясеновский сельсовет</t>
  </si>
  <si>
    <t>38606472</t>
  </si>
  <si>
    <t>поселок Горшечное</t>
  </si>
  <si>
    <t>38606151</t>
  </si>
  <si>
    <t>Дмитриевский муниципальный район</t>
  </si>
  <si>
    <t>38608000</t>
  </si>
  <si>
    <t>Дерюгинский сельсовет</t>
  </si>
  <si>
    <t>38608416</t>
  </si>
  <si>
    <t>Крупецкой сельсовет</t>
  </si>
  <si>
    <t>38608420</t>
  </si>
  <si>
    <t>Новопершинский сельсовет</t>
  </si>
  <si>
    <t>38608432</t>
  </si>
  <si>
    <t>Первоавгустовский сельсовет</t>
  </si>
  <si>
    <t>38608438</t>
  </si>
  <si>
    <t>Поповский сельсовет</t>
  </si>
  <si>
    <t>38608444</t>
  </si>
  <si>
    <t>Почепский сельсовет</t>
  </si>
  <si>
    <t>38608448</t>
  </si>
  <si>
    <t>Старогородский сельсовет</t>
  </si>
  <si>
    <t>38608460</t>
  </si>
  <si>
    <t>город Дмитриев</t>
  </si>
  <si>
    <t>38608101</t>
  </si>
  <si>
    <t>Железногорский муниципальный район</t>
  </si>
  <si>
    <t>38610000</t>
  </si>
  <si>
    <t>Андросовский сельсовет</t>
  </si>
  <si>
    <t>38610404</t>
  </si>
  <si>
    <t>Веретенинский сельсовет</t>
  </si>
  <si>
    <t>38610410</t>
  </si>
  <si>
    <t>Волковский сельсовет</t>
  </si>
  <si>
    <t>38610412</t>
  </si>
  <si>
    <t>Городновский сельсовет</t>
  </si>
  <si>
    <t>38610414</t>
  </si>
  <si>
    <t>Кармановский сельсовет</t>
  </si>
  <si>
    <t>38610428</t>
  </si>
  <si>
    <t>Линецкий сельсовет</t>
  </si>
  <si>
    <t>38610416</t>
  </si>
  <si>
    <t>Михайловский сельсовет</t>
  </si>
  <si>
    <t>38610420</t>
  </si>
  <si>
    <t>Новоандросовский сельсовет</t>
  </si>
  <si>
    <t>38610424</t>
  </si>
  <si>
    <t>Разветьевский сельсовет</t>
  </si>
  <si>
    <t>38610432</t>
  </si>
  <si>
    <t>Рышковский сельсовет</t>
  </si>
  <si>
    <t>38610440</t>
  </si>
  <si>
    <t>Студенокский сельсовет</t>
  </si>
  <si>
    <t>38610446</t>
  </si>
  <si>
    <t>Троицкий сельсовет</t>
  </si>
  <si>
    <t>38610448</t>
  </si>
  <si>
    <t>поселок Магнитный</t>
  </si>
  <si>
    <t>38610160</t>
  </si>
  <si>
    <t>Золотухинский муниципальный район</t>
  </si>
  <si>
    <t>38612000</t>
  </si>
  <si>
    <t>Ануфриевский сельсовет</t>
  </si>
  <si>
    <t>38612404</t>
  </si>
  <si>
    <t>Апальковский сельсовет</t>
  </si>
  <si>
    <t>38612406</t>
  </si>
  <si>
    <t>Будановский сельсовет</t>
  </si>
  <si>
    <t>38612412</t>
  </si>
  <si>
    <t>Дмитриевский сельсовет</t>
  </si>
  <si>
    <t>38612428</t>
  </si>
  <si>
    <t>Донской сельсовет</t>
  </si>
  <si>
    <t>38612432</t>
  </si>
  <si>
    <t>Новоспасский сельсовет</t>
  </si>
  <si>
    <t>38612444</t>
  </si>
  <si>
    <t>Свободинский сельсовет</t>
  </si>
  <si>
    <t>38612456</t>
  </si>
  <si>
    <t>Солнечный сельсовет</t>
  </si>
  <si>
    <t>38612466</t>
  </si>
  <si>
    <t>Тазовский сельсовет</t>
  </si>
  <si>
    <t>38612468</t>
  </si>
  <si>
    <t>поселок Золотухино</t>
  </si>
  <si>
    <t>38612151</t>
  </si>
  <si>
    <t>Касторенский муниципальный район</t>
  </si>
  <si>
    <t>38614000</t>
  </si>
  <si>
    <t>38614408</t>
  </si>
  <si>
    <t>Андреевский сельсовет</t>
  </si>
  <si>
    <t>38614410</t>
  </si>
  <si>
    <t>Верхнеграйворонский сельсовет</t>
  </si>
  <si>
    <t>38614416</t>
  </si>
  <si>
    <t>Егорьевский сельсовет</t>
  </si>
  <si>
    <t>38614428</t>
  </si>
  <si>
    <t>Жерновецкий сельсовет</t>
  </si>
  <si>
    <t>38614432</t>
  </si>
  <si>
    <t>Котовский сельсовет</t>
  </si>
  <si>
    <t>38614436</t>
  </si>
  <si>
    <t>Краснодолинский сельсовет</t>
  </si>
  <si>
    <t>38614440</t>
  </si>
  <si>
    <t>Краснознаменский сельсовет</t>
  </si>
  <si>
    <t>38614444</t>
  </si>
  <si>
    <t>Лачиновский сельсовет</t>
  </si>
  <si>
    <t>38614448</t>
  </si>
  <si>
    <t>Ленинский сельсовет</t>
  </si>
  <si>
    <t>38614452</t>
  </si>
  <si>
    <t>Ореховский сельсовет</t>
  </si>
  <si>
    <t>38614464</t>
  </si>
  <si>
    <t>Семеновский сельсовет</t>
  </si>
  <si>
    <t>38614472</t>
  </si>
  <si>
    <t>Успенский сельсовет</t>
  </si>
  <si>
    <t>38614476</t>
  </si>
  <si>
    <t>поселок Касторное</t>
  </si>
  <si>
    <t>38614151</t>
  </si>
  <si>
    <t>поселок Новокасторное</t>
  </si>
  <si>
    <t>38614153</t>
  </si>
  <si>
    <t>поселок Олымский</t>
  </si>
  <si>
    <t>38614154</t>
  </si>
  <si>
    <t>Конышевский муниципальный район</t>
  </si>
  <si>
    <t>38616000</t>
  </si>
  <si>
    <t>Беляевский сельсовет</t>
  </si>
  <si>
    <t>38616404</t>
  </si>
  <si>
    <t>Ваблинский сельсовет</t>
  </si>
  <si>
    <t>38616408</t>
  </si>
  <si>
    <t>Захарковский сельсовет</t>
  </si>
  <si>
    <t>38616420</t>
  </si>
  <si>
    <t>Малогородьковский сельсовет</t>
  </si>
  <si>
    <t>38616426</t>
  </si>
  <si>
    <t>Машкинский сельсовет</t>
  </si>
  <si>
    <t>38616428</t>
  </si>
  <si>
    <t>Наумовский сельсовет</t>
  </si>
  <si>
    <t>38616432</t>
  </si>
  <si>
    <t>Платавский сельсовет</t>
  </si>
  <si>
    <t>38616436</t>
  </si>
  <si>
    <t>Прилепский сельсовет</t>
  </si>
  <si>
    <t>38616440</t>
  </si>
  <si>
    <t>Старобелицкий сельсовет</t>
  </si>
  <si>
    <t>38616444</t>
  </si>
  <si>
    <t>поселок Конышевка</t>
  </si>
  <si>
    <t>38616151</t>
  </si>
  <si>
    <t>Кореневский муниципальный район</t>
  </si>
  <si>
    <t>38618000</t>
  </si>
  <si>
    <t>Викторовский сельсовет</t>
  </si>
  <si>
    <t>38618412</t>
  </si>
  <si>
    <t>Комаровский сельсовет</t>
  </si>
  <si>
    <t>38618416</t>
  </si>
  <si>
    <t>Кореневский сельсовет</t>
  </si>
  <si>
    <t>38618420</t>
  </si>
  <si>
    <t>38618428</t>
  </si>
  <si>
    <t>Ольговский сельсовет</t>
  </si>
  <si>
    <t>38618432</t>
  </si>
  <si>
    <t>Пушкарский сельсовет</t>
  </si>
  <si>
    <t>38618436</t>
  </si>
  <si>
    <t>Снагостский сельсовет</t>
  </si>
  <si>
    <t>38618444</t>
  </si>
  <si>
    <t>Толпинский сельсовет</t>
  </si>
  <si>
    <t>38618448</t>
  </si>
  <si>
    <t>Шептуховский сельсовет</t>
  </si>
  <si>
    <t>38618452</t>
  </si>
  <si>
    <t>поселок Коренево</t>
  </si>
  <si>
    <t>38618151</t>
  </si>
  <si>
    <t>Курский муниципальный район</t>
  </si>
  <si>
    <t>38620000</t>
  </si>
  <si>
    <t>Бесединский сельсовет</t>
  </si>
  <si>
    <t>38620408</t>
  </si>
  <si>
    <t>Брежневский сельсовет</t>
  </si>
  <si>
    <t>38620412</t>
  </si>
  <si>
    <t>Винниковский сельсовет</t>
  </si>
  <si>
    <t>38620420</t>
  </si>
  <si>
    <t>Ворошневский сельсовет</t>
  </si>
  <si>
    <t>38620424</t>
  </si>
  <si>
    <t>Камышинский сельсовет</t>
  </si>
  <si>
    <t>38620426</t>
  </si>
  <si>
    <t>Клюквинский сельсовет</t>
  </si>
  <si>
    <t>38620428</t>
  </si>
  <si>
    <t>Лебяженский сельсовет</t>
  </si>
  <si>
    <t>38620432</t>
  </si>
  <si>
    <t>Моковский сельсовет</t>
  </si>
  <si>
    <t>38620436</t>
  </si>
  <si>
    <t>Нижнемедведицкий сельсовет</t>
  </si>
  <si>
    <t>38620448</t>
  </si>
  <si>
    <t>Новопоселеновский сельсовет</t>
  </si>
  <si>
    <t>38620452</t>
  </si>
  <si>
    <t>Ноздрачевский сельсовет</t>
  </si>
  <si>
    <t>38620456</t>
  </si>
  <si>
    <t>Пашковский сельсовет</t>
  </si>
  <si>
    <t>38620460</t>
  </si>
  <si>
    <t>Полевской сельсовет</t>
  </si>
  <si>
    <t>38620468</t>
  </si>
  <si>
    <t>Полянский сельсовет</t>
  </si>
  <si>
    <t>38620472</t>
  </si>
  <si>
    <t>38620476</t>
  </si>
  <si>
    <t>Шумаковский сельсовет</t>
  </si>
  <si>
    <t>38620488</t>
  </si>
  <si>
    <t>Щетинский сельсовет</t>
  </si>
  <si>
    <t>38620492</t>
  </si>
  <si>
    <t>Курчатовский муниципальный район</t>
  </si>
  <si>
    <t>38621000</t>
  </si>
  <si>
    <t>Дичнянский сельсовет</t>
  </si>
  <si>
    <t>38621442</t>
  </si>
  <si>
    <t>Дружненский сельсовет</t>
  </si>
  <si>
    <t>38621410</t>
  </si>
  <si>
    <t>Колпаковский сельсовет</t>
  </si>
  <si>
    <t>38621418</t>
  </si>
  <si>
    <t>Костельцевский сельсовет</t>
  </si>
  <si>
    <t>38621425</t>
  </si>
  <si>
    <t>Макаровский сельсовет</t>
  </si>
  <si>
    <t>38621422</t>
  </si>
  <si>
    <t>Чаплинский сельсовет</t>
  </si>
  <si>
    <t>38621449</t>
  </si>
  <si>
    <t>поселок Иванино</t>
  </si>
  <si>
    <t>38621152</t>
  </si>
  <si>
    <t>поселок имени Карла Либкнехта</t>
  </si>
  <si>
    <t>38621153</t>
  </si>
  <si>
    <t>Льговский муниципальный район</t>
  </si>
  <si>
    <t>38622000</t>
  </si>
  <si>
    <t>Большеугонский сельсовет</t>
  </si>
  <si>
    <t>38622410</t>
  </si>
  <si>
    <t>Вышнедеревенский сельсовет</t>
  </si>
  <si>
    <t>38622417</t>
  </si>
  <si>
    <t>Городенский сельсовет</t>
  </si>
  <si>
    <t>38622420</t>
  </si>
  <si>
    <t>Густомойский сельсовет</t>
  </si>
  <si>
    <t>38622424</t>
  </si>
  <si>
    <t>Иванчиковский сельсовет</t>
  </si>
  <si>
    <t>38622435</t>
  </si>
  <si>
    <t>Кудинцевский сельсовет</t>
  </si>
  <si>
    <t>38622450</t>
  </si>
  <si>
    <t>Марицкий сельсовет</t>
  </si>
  <si>
    <t>38622464</t>
  </si>
  <si>
    <t>Селекционный сельсовет</t>
  </si>
  <si>
    <t>38622477</t>
  </si>
  <si>
    <t>Мантуровский муниципальный район</t>
  </si>
  <si>
    <t>38623000</t>
  </si>
  <si>
    <t>2 Засеймский сельсовет</t>
  </si>
  <si>
    <t>38623410</t>
  </si>
  <si>
    <t>Куськинский сельсовет</t>
  </si>
  <si>
    <t>38623419</t>
  </si>
  <si>
    <t>Мантуровский сельсовет</t>
  </si>
  <si>
    <t>38623422</t>
  </si>
  <si>
    <t>Останинский сельсовет</t>
  </si>
  <si>
    <t>38623426</t>
  </si>
  <si>
    <t>Репецкий сельсовет</t>
  </si>
  <si>
    <t>38623436</t>
  </si>
  <si>
    <t>Сеймский сельсовет</t>
  </si>
  <si>
    <t>38623441</t>
  </si>
  <si>
    <t>Ястребовский сельсовет</t>
  </si>
  <si>
    <t>38623460</t>
  </si>
  <si>
    <t>Медвенский муниципальный район</t>
  </si>
  <si>
    <t>38624000</t>
  </si>
  <si>
    <t>Амосовский сельсовет</t>
  </si>
  <si>
    <t>38624404</t>
  </si>
  <si>
    <t>Высокский сельсовет</t>
  </si>
  <si>
    <t>38624408</t>
  </si>
  <si>
    <t>Вышнереутчанский сельсовет</t>
  </si>
  <si>
    <t>38624416</t>
  </si>
  <si>
    <t>Гостомлянский сельсовет</t>
  </si>
  <si>
    <t>38624420</t>
  </si>
  <si>
    <t>Китаевский сельсовет</t>
  </si>
  <si>
    <t>38624424</t>
  </si>
  <si>
    <t>Нижнереутчанский сельсовет</t>
  </si>
  <si>
    <t>38624436</t>
  </si>
  <si>
    <t>Паникинский сельсовет</t>
  </si>
  <si>
    <t>38624440</t>
  </si>
  <si>
    <t>Панинский сельсовет</t>
  </si>
  <si>
    <t>38624444</t>
  </si>
  <si>
    <t>Черемошнянский сельсовет</t>
  </si>
  <si>
    <t>38624456</t>
  </si>
  <si>
    <t>поселок Медвенка</t>
  </si>
  <si>
    <t>38624151</t>
  </si>
  <si>
    <t>Обоянский муниципальный район</t>
  </si>
  <si>
    <t>38626000</t>
  </si>
  <si>
    <t>Афанасьевский сельсовет</t>
  </si>
  <si>
    <t>38626404</t>
  </si>
  <si>
    <t>Бабинский сельсовет</t>
  </si>
  <si>
    <t>38626408</t>
  </si>
  <si>
    <t>Башкатовский сельсовет</t>
  </si>
  <si>
    <t>38626412</t>
  </si>
  <si>
    <t>Быкановский сельсовет</t>
  </si>
  <si>
    <t>38626420</t>
  </si>
  <si>
    <t>Гридасовский сельсовет</t>
  </si>
  <si>
    <t>38626424</t>
  </si>
  <si>
    <t>Зоринский сельсовет</t>
  </si>
  <si>
    <t>38626432</t>
  </si>
  <si>
    <t>Каменский сельсовет</t>
  </si>
  <si>
    <t>38626436</t>
  </si>
  <si>
    <t>Котельниковский сельсовет</t>
  </si>
  <si>
    <t>38626444</t>
  </si>
  <si>
    <t>Рудавский сельсовет</t>
  </si>
  <si>
    <t>38626456</t>
  </si>
  <si>
    <t>Рыбино-Будский сельсовет</t>
  </si>
  <si>
    <t>38626460</t>
  </si>
  <si>
    <t>Усланский сельсовет</t>
  </si>
  <si>
    <t>38626468</t>
  </si>
  <si>
    <t>Шевелевский сельсовет</t>
  </si>
  <si>
    <t>38626472</t>
  </si>
  <si>
    <t>город Обоянь</t>
  </si>
  <si>
    <t>38626101</t>
  </si>
  <si>
    <t>Октябрьский муниципальный район</t>
  </si>
  <si>
    <t>38628000</t>
  </si>
  <si>
    <t>Артюховский сельсовет</t>
  </si>
  <si>
    <t>38628404</t>
  </si>
  <si>
    <t>Большедолженковский сельсовет</t>
  </si>
  <si>
    <t>38628408</t>
  </si>
  <si>
    <t>Дьяконовский сельсовет</t>
  </si>
  <si>
    <t>38628412</t>
  </si>
  <si>
    <t>Катыринский сельсовет</t>
  </si>
  <si>
    <t>38628416</t>
  </si>
  <si>
    <t>Лобазовский сельсовет</t>
  </si>
  <si>
    <t>38628420</t>
  </si>
  <si>
    <t>38628424</t>
  </si>
  <si>
    <t>Плотавский сельсовет</t>
  </si>
  <si>
    <t>38628426</t>
  </si>
  <si>
    <t>Старковский сельсовет</t>
  </si>
  <si>
    <t>38628428</t>
  </si>
  <si>
    <t>Филипповский сельсовет</t>
  </si>
  <si>
    <t>38628432</t>
  </si>
  <si>
    <t>Черницынский сельсовет</t>
  </si>
  <si>
    <t>38628436</t>
  </si>
  <si>
    <t>поселок Прямицыно</t>
  </si>
  <si>
    <t>38628151</t>
  </si>
  <si>
    <t>Поныровский муниципальный район</t>
  </si>
  <si>
    <t>38630000</t>
  </si>
  <si>
    <t>1-й Поныровский сельсовет</t>
  </si>
  <si>
    <t>38630436</t>
  </si>
  <si>
    <t>2-й Поныровский сельсовет</t>
  </si>
  <si>
    <t>38630440</t>
  </si>
  <si>
    <t>Верхне-Смородинский сельсовет</t>
  </si>
  <si>
    <t>38630416</t>
  </si>
  <si>
    <t>Возовский сельсовет</t>
  </si>
  <si>
    <t>38630418</t>
  </si>
  <si>
    <t>Горяйновский сельсовет</t>
  </si>
  <si>
    <t>38630419</t>
  </si>
  <si>
    <t>Ольховатский сельсовет</t>
  </si>
  <si>
    <t>38630428</t>
  </si>
  <si>
    <t>Первомайский сельсовет</t>
  </si>
  <si>
    <t>38630432</t>
  </si>
  <si>
    <t>поселок Поныри</t>
  </si>
  <si>
    <t>38630151</t>
  </si>
  <si>
    <t>Пристенский муниципальный район</t>
  </si>
  <si>
    <t>38632000</t>
  </si>
  <si>
    <t>Бобрышевский сельсовет</t>
  </si>
  <si>
    <t>38632404</t>
  </si>
  <si>
    <t>38632428</t>
  </si>
  <si>
    <t>Нагольненский сельсовет</t>
  </si>
  <si>
    <t>38632432</t>
  </si>
  <si>
    <t>Пристенский сельсовет</t>
  </si>
  <si>
    <t>38632444</t>
  </si>
  <si>
    <t>Сазановский сельсовет</t>
  </si>
  <si>
    <t>38632460</t>
  </si>
  <si>
    <t>Среднеольшанский сельсовет</t>
  </si>
  <si>
    <t>38632464</t>
  </si>
  <si>
    <t>Черновецкий сельсовет</t>
  </si>
  <si>
    <t>38632473</t>
  </si>
  <si>
    <t>Ярыгинский сельсовет</t>
  </si>
  <si>
    <t>38632480</t>
  </si>
  <si>
    <t>поселок Кировский</t>
  </si>
  <si>
    <t>38632152</t>
  </si>
  <si>
    <t>поселок Пристень</t>
  </si>
  <si>
    <t>38632151</t>
  </si>
  <si>
    <t>Рыльский муниципальный район</t>
  </si>
  <si>
    <t>38634000</t>
  </si>
  <si>
    <t>Березниковский сельсовет</t>
  </si>
  <si>
    <t>38634412</t>
  </si>
  <si>
    <t>Дуровский сельсовет</t>
  </si>
  <si>
    <t>38634432</t>
  </si>
  <si>
    <t>Ивановский сельсовет</t>
  </si>
  <si>
    <t>38634436</t>
  </si>
  <si>
    <t>Козинский сельсовет</t>
  </si>
  <si>
    <t>38634443</t>
  </si>
  <si>
    <t>Крупецкий сельсовет</t>
  </si>
  <si>
    <t>38634448</t>
  </si>
  <si>
    <t>Малогнеушевский сельсовет</t>
  </si>
  <si>
    <t>38634460</t>
  </si>
  <si>
    <t>38634464</t>
  </si>
  <si>
    <t>Некрасовский сельсовет</t>
  </si>
  <si>
    <t>38634468</t>
  </si>
  <si>
    <t>Нехаевский сельсовет</t>
  </si>
  <si>
    <t>38634472</t>
  </si>
  <si>
    <t>Никольниковский сельсовет</t>
  </si>
  <si>
    <t>38634476</t>
  </si>
  <si>
    <t>Октябрьский сельсовет</t>
  </si>
  <si>
    <t>38634484</t>
  </si>
  <si>
    <t>Пригородненский сельсовет</t>
  </si>
  <si>
    <t>38634488</t>
  </si>
  <si>
    <t>38634492</t>
  </si>
  <si>
    <t>Щекинский сельсовет</t>
  </si>
  <si>
    <t>38634496</t>
  </si>
  <si>
    <t>город Рыльск</t>
  </si>
  <si>
    <t>38634101</t>
  </si>
  <si>
    <t>Советский муниципальный район</t>
  </si>
  <si>
    <t>38636000</t>
  </si>
  <si>
    <t>Александровский сельсовет</t>
  </si>
  <si>
    <t>38636404</t>
  </si>
  <si>
    <t>Верхнерагозецкий сельсовет</t>
  </si>
  <si>
    <t>38636412</t>
  </si>
  <si>
    <t>Волжанский сельсовет</t>
  </si>
  <si>
    <t>38636416</t>
  </si>
  <si>
    <t>38636424</t>
  </si>
  <si>
    <t>Ледовский сельсовет</t>
  </si>
  <si>
    <t>38636432</t>
  </si>
  <si>
    <t>38636434</t>
  </si>
  <si>
    <t>Мансуровский сельсовет</t>
  </si>
  <si>
    <t>38636436</t>
  </si>
  <si>
    <t>Михайлоанненский сельсовет</t>
  </si>
  <si>
    <t>38636440</t>
  </si>
  <si>
    <t>Нижнеграйворонский сельсовет</t>
  </si>
  <si>
    <t>38636448</t>
  </si>
  <si>
    <t>Советский сельсовет</t>
  </si>
  <si>
    <t>38636464</t>
  </si>
  <si>
    <t>поселок Кшенский</t>
  </si>
  <si>
    <t>38636151</t>
  </si>
  <si>
    <t>Солнцевский муниципальный район</t>
  </si>
  <si>
    <t>38638000</t>
  </si>
  <si>
    <t>Бунинский сельсовет</t>
  </si>
  <si>
    <t>38638408</t>
  </si>
  <si>
    <t>Зуевский сельсовет</t>
  </si>
  <si>
    <t>38638428</t>
  </si>
  <si>
    <t>38638432</t>
  </si>
  <si>
    <t>Старолещинский сельсовет</t>
  </si>
  <si>
    <t>38638448</t>
  </si>
  <si>
    <t>Субботинский сельсовет</t>
  </si>
  <si>
    <t>38638452</t>
  </si>
  <si>
    <t>38638460</t>
  </si>
  <si>
    <t>поселок Солнцево</t>
  </si>
  <si>
    <t>38638151</t>
  </si>
  <si>
    <t>Суджанский муниципальный район</t>
  </si>
  <si>
    <t>38640000</t>
  </si>
  <si>
    <t>Борковский сельсовет</t>
  </si>
  <si>
    <t>38640410</t>
  </si>
  <si>
    <t>Воробжанский сельсовет</t>
  </si>
  <si>
    <t>38640415</t>
  </si>
  <si>
    <t>Гончаровский сельсовет</t>
  </si>
  <si>
    <t>38640421</t>
  </si>
  <si>
    <t>Гуевский сельсовет</t>
  </si>
  <si>
    <t>38640424</t>
  </si>
  <si>
    <t>Замостянский сельсовет</t>
  </si>
  <si>
    <t>38640430</t>
  </si>
  <si>
    <t>Заолешенский сельсовет</t>
  </si>
  <si>
    <t>38640433</t>
  </si>
  <si>
    <t>Казачелокнянский сельсовет</t>
  </si>
  <si>
    <t>38640438</t>
  </si>
  <si>
    <t>Малолокнянский сельсовет</t>
  </si>
  <si>
    <t>38640450</t>
  </si>
  <si>
    <t>Мартыновский сельсовет</t>
  </si>
  <si>
    <t>38640453</t>
  </si>
  <si>
    <t>Махновский сельсовет</t>
  </si>
  <si>
    <t>38640456</t>
  </si>
  <si>
    <t>Новоивановский сельсовет</t>
  </si>
  <si>
    <t>38640463</t>
  </si>
  <si>
    <t>Плеховский сельсовет</t>
  </si>
  <si>
    <t>38640466</t>
  </si>
  <si>
    <t>Погребской сельсовет</t>
  </si>
  <si>
    <t>38640469</t>
  </si>
  <si>
    <t>Пореченский сельсовет</t>
  </si>
  <si>
    <t>38640472</t>
  </si>
  <si>
    <t>Свердликовский сельсовет</t>
  </si>
  <si>
    <t>38640474</t>
  </si>
  <si>
    <t>Уланковский сельсовет</t>
  </si>
  <si>
    <t>38640480</t>
  </si>
  <si>
    <t>город Суджа</t>
  </si>
  <si>
    <t>38640101</t>
  </si>
  <si>
    <t>Тимский муниципальный район</t>
  </si>
  <si>
    <t>38642000</t>
  </si>
  <si>
    <t>Барковский сельсовет</t>
  </si>
  <si>
    <t>38642401</t>
  </si>
  <si>
    <t>Быстрецкий сельсовет</t>
  </si>
  <si>
    <t>38642402</t>
  </si>
  <si>
    <t>Выгорновский сельсовет</t>
  </si>
  <si>
    <t>38642404</t>
  </si>
  <si>
    <t>38642432</t>
  </si>
  <si>
    <t>Погоженский сельсовет</t>
  </si>
  <si>
    <t>38642444</t>
  </si>
  <si>
    <t>Становский сельсовет</t>
  </si>
  <si>
    <t>38642468</t>
  </si>
  <si>
    <t>Тимский сельсовет</t>
  </si>
  <si>
    <t>38642472</t>
  </si>
  <si>
    <t>38642476</t>
  </si>
  <si>
    <t>поселок Тим</t>
  </si>
  <si>
    <t>38642151</t>
  </si>
  <si>
    <t>Фатежский муниципальный район</t>
  </si>
  <si>
    <t>38644000</t>
  </si>
  <si>
    <t>Банинский сельсовет</t>
  </si>
  <si>
    <t>38644402</t>
  </si>
  <si>
    <t>Большеанненковский сельсовет</t>
  </si>
  <si>
    <t>38644408</t>
  </si>
  <si>
    <t>Большежировский сельсовет</t>
  </si>
  <si>
    <t>38644412</t>
  </si>
  <si>
    <t>Верхнелюбажский сельсовет</t>
  </si>
  <si>
    <t>38644416</t>
  </si>
  <si>
    <t>Верхнехотемльский сельсовет</t>
  </si>
  <si>
    <t>38644420</t>
  </si>
  <si>
    <t>Глебовский сельсовет</t>
  </si>
  <si>
    <t>38644424</t>
  </si>
  <si>
    <t>Миленинский сельсовет</t>
  </si>
  <si>
    <t>38644444</t>
  </si>
  <si>
    <t>Молотычевский сельсовет</t>
  </si>
  <si>
    <t>38644448</t>
  </si>
  <si>
    <t>Русановский сельсовет</t>
  </si>
  <si>
    <t>38644464</t>
  </si>
  <si>
    <t>38644468</t>
  </si>
  <si>
    <t>город Фатеж</t>
  </si>
  <si>
    <t>38644101</t>
  </si>
  <si>
    <t>Хомутовский муниципальный район</t>
  </si>
  <si>
    <t>38646000</t>
  </si>
  <si>
    <t>Гламаздинский сельсовет</t>
  </si>
  <si>
    <t>38646412</t>
  </si>
  <si>
    <t>Дубовицкий сельсовет</t>
  </si>
  <si>
    <t>38646416</t>
  </si>
  <si>
    <t>Калиновский сельсовет</t>
  </si>
  <si>
    <t>38646420</t>
  </si>
  <si>
    <t>Ольховский сельсовет</t>
  </si>
  <si>
    <t>38646448</t>
  </si>
  <si>
    <t>Петровский сельсовет</t>
  </si>
  <si>
    <t>38646452</t>
  </si>
  <si>
    <t>Романовский сельсовет</t>
  </si>
  <si>
    <t>38646464</t>
  </si>
  <si>
    <t>Сальновский сельсовет</t>
  </si>
  <si>
    <t>38646468</t>
  </si>
  <si>
    <t>Сковородневский сельсовет</t>
  </si>
  <si>
    <t>38646472</t>
  </si>
  <si>
    <t>поселок Хомутовка</t>
  </si>
  <si>
    <t>38646151</t>
  </si>
  <si>
    <t>Черемисиновский муниципальный район</t>
  </si>
  <si>
    <t>38648000</t>
  </si>
  <si>
    <t>Краснополянский сельсовет</t>
  </si>
  <si>
    <t>38648406</t>
  </si>
  <si>
    <t>38648412</t>
  </si>
  <si>
    <t>Ниженский сельсовет</t>
  </si>
  <si>
    <t>38648416</t>
  </si>
  <si>
    <t>38648427</t>
  </si>
  <si>
    <t>Покровский сельсовет</t>
  </si>
  <si>
    <t>38648428</t>
  </si>
  <si>
    <t>38648432</t>
  </si>
  <si>
    <t>Стакановский сельсовет</t>
  </si>
  <si>
    <t>38648436</t>
  </si>
  <si>
    <t>Удеревский сельсовет</t>
  </si>
  <si>
    <t>38648444</t>
  </si>
  <si>
    <t>поселок Черемисиново</t>
  </si>
  <si>
    <t>38648151</t>
  </si>
  <si>
    <t>Щигровский муниципальный район</t>
  </si>
  <si>
    <t>38650000</t>
  </si>
  <si>
    <t>Большезмеинский сельсовет</t>
  </si>
  <si>
    <t>38650402</t>
  </si>
  <si>
    <t>38650448</t>
  </si>
  <si>
    <t>Вышнеольховатский сельсовет</t>
  </si>
  <si>
    <t>38650404</t>
  </si>
  <si>
    <t>Вязовский сельсовет</t>
  </si>
  <si>
    <t>38650408</t>
  </si>
  <si>
    <t>Защитенский сельсовет</t>
  </si>
  <si>
    <t>38650412</t>
  </si>
  <si>
    <t>38650416</t>
  </si>
  <si>
    <t>Касиновский сельсовет</t>
  </si>
  <si>
    <t>38650418</t>
  </si>
  <si>
    <t>Косоржанский сельсовет</t>
  </si>
  <si>
    <t>38650420</t>
  </si>
  <si>
    <t>Кривцовский сельсовет</t>
  </si>
  <si>
    <t>38650424</t>
  </si>
  <si>
    <t>Крутовский сельсовет</t>
  </si>
  <si>
    <t>38650428</t>
  </si>
  <si>
    <t>Мелехинский сельсовет</t>
  </si>
  <si>
    <t>38650432</t>
  </si>
  <si>
    <t>38650436</t>
  </si>
  <si>
    <t>Озерский сельсовет</t>
  </si>
  <si>
    <t>38650438</t>
  </si>
  <si>
    <t>Охочевский сельсовет</t>
  </si>
  <si>
    <t>38650440</t>
  </si>
  <si>
    <t>38650444</t>
  </si>
  <si>
    <t>Теребужский сельсовет</t>
  </si>
  <si>
    <t>38650452</t>
  </si>
  <si>
    <t>Титовский сельсовет</t>
  </si>
  <si>
    <t>38650456</t>
  </si>
  <si>
    <t>Троицкокраснянский сельсовет</t>
  </si>
  <si>
    <t>38650460</t>
  </si>
  <si>
    <t>город Железногорск</t>
  </si>
  <si>
    <t>38705000</t>
  </si>
  <si>
    <t>город Курск</t>
  </si>
  <si>
    <t>38701000</t>
  </si>
  <si>
    <t>город Курчатов</t>
  </si>
  <si>
    <t>38708000</t>
  </si>
  <si>
    <t>город Льгов</t>
  </si>
  <si>
    <t>38710000</t>
  </si>
  <si>
    <t>город Щигры</t>
  </si>
  <si>
    <t>38715000</t>
  </si>
  <si>
    <t>МО_ОКТМО</t>
  </si>
  <si>
    <t>№</t>
  </si>
  <si>
    <t>Водоотведение</t>
  </si>
  <si>
    <t>Транспортировка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</si>
  <si>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</si>
  <si>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</si>
  <si>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</si>
  <si>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10.06.2021</t>
  </si>
  <si>
    <t>31.12.2023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</si>
  <si>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</si>
  <si>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</si>
  <si>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</si>
  <si>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</si>
  <si>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</si>
  <si>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</si>
  <si>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</si>
  <si>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</si>
  <si>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2594</t>
  </si>
  <si>
    <t>31408462</t>
  </si>
  <si>
    <t>АДМИНИСТРАЦИЯ СЕЛЕКЦИОННОГО СЕЛЬСОВЕТА ЛЬГОВСКОГО РАЙОНА</t>
  </si>
  <si>
    <t>4613001184</t>
  </si>
  <si>
    <t>461301001</t>
  </si>
  <si>
    <t>26600024</t>
  </si>
  <si>
    <t>АНО "Водоснабжение Рудавского сельсовета"</t>
  </si>
  <si>
    <t>4616007554</t>
  </si>
  <si>
    <t>461601001</t>
  </si>
  <si>
    <t>26599727</t>
  </si>
  <si>
    <t>АНО "Водоснабжение Советского сельсовета"</t>
  </si>
  <si>
    <t>4621004333</t>
  </si>
  <si>
    <t>462101001</t>
  </si>
  <si>
    <t>26599411</t>
  </si>
  <si>
    <t>АНО "Водоснабжение с. Куськино"</t>
  </si>
  <si>
    <t>4614003699</t>
  </si>
  <si>
    <t>461401001</t>
  </si>
  <si>
    <t>26599460</t>
  </si>
  <si>
    <t>АНО "Водоснабжение с. Репец"</t>
  </si>
  <si>
    <t>4614003770</t>
  </si>
  <si>
    <t>26599751</t>
  </si>
  <si>
    <t>АНО "Водоснабжение с. Усланка"</t>
  </si>
  <si>
    <t>4616007508</t>
  </si>
  <si>
    <t>26506537</t>
  </si>
  <si>
    <t>АО "Концерн Росэнергоатом" (филиал "Курская атомная станция")</t>
  </si>
  <si>
    <t>7721632827</t>
  </si>
  <si>
    <t>463443001</t>
  </si>
  <si>
    <t>31226876</t>
  </si>
  <si>
    <t>АО "Курская строительная компания "Новый курс"</t>
  </si>
  <si>
    <t>4629043694</t>
  </si>
  <si>
    <t>463201001</t>
  </si>
  <si>
    <t>02-08-2018 00:00:00</t>
  </si>
  <si>
    <t>28068074</t>
  </si>
  <si>
    <t>АО "Курскоблводоканал"</t>
  </si>
  <si>
    <t>4632165780</t>
  </si>
  <si>
    <t>31412878</t>
  </si>
  <si>
    <t>АО "Михайловский ГОК  им. А.В. Варичева"</t>
  </si>
  <si>
    <t>4633001577</t>
  </si>
  <si>
    <t>997550001</t>
  </si>
  <si>
    <t>20-03-2020 00:00:00</t>
  </si>
  <si>
    <t>26357430</t>
  </si>
  <si>
    <t>АО "Сахарный комбинат Льговский"</t>
  </si>
  <si>
    <t>4613005502</t>
  </si>
  <si>
    <t>26598017</t>
  </si>
  <si>
    <t>АО "Суджанский маслодельный комбинат"</t>
  </si>
  <si>
    <t>4623000045</t>
  </si>
  <si>
    <t>462301001</t>
  </si>
  <si>
    <t>31256635</t>
  </si>
  <si>
    <t>Администрация Железногорского района Курской области</t>
  </si>
  <si>
    <t>4633017538</t>
  </si>
  <si>
    <t>463301001</t>
  </si>
  <si>
    <t>26520355</t>
  </si>
  <si>
    <t>Брянский территориальный участок Московской дирекции по тепловодоснабжению – структурного подразделения Центральной дирекции по тепловодоснабжению – филиала ОАО «РЖД»</t>
  </si>
  <si>
    <t>7708503727</t>
  </si>
  <si>
    <t>463201002</t>
  </si>
  <si>
    <t>28146382</t>
  </si>
  <si>
    <t>ЗАО "ЕПТК"</t>
  </si>
  <si>
    <t>7721012037</t>
  </si>
  <si>
    <t>770501001</t>
  </si>
  <si>
    <t>26600146</t>
  </si>
  <si>
    <t>ИП Солгалов Ю.В.</t>
  </si>
  <si>
    <t>461900035649</t>
  </si>
  <si>
    <t>отсутствует</t>
  </si>
  <si>
    <t>31281144</t>
  </si>
  <si>
    <t>МАУ "Марьинское ЖКХ"</t>
  </si>
  <si>
    <t>4620014226</t>
  </si>
  <si>
    <t>462001001</t>
  </si>
  <si>
    <t>01-01-2019 00:00:00</t>
  </si>
  <si>
    <t>28254492</t>
  </si>
  <si>
    <t>МБУ "ОХО" поселка Медвенка</t>
  </si>
  <si>
    <t>4615007054</t>
  </si>
  <si>
    <t>461501001</t>
  </si>
  <si>
    <t>27784674</t>
  </si>
  <si>
    <t>МП "Водоканал"</t>
  </si>
  <si>
    <t>4605006372</t>
  </si>
  <si>
    <t>460501001</t>
  </si>
  <si>
    <t>05-05-2012 00:00:00</t>
  </si>
  <si>
    <t>26598954</t>
  </si>
  <si>
    <t>МУ "Служба заказчика по ЖКУ Иванчиковского сельсовета"</t>
  </si>
  <si>
    <t>4613010990</t>
  </si>
  <si>
    <t>31411333</t>
  </si>
  <si>
    <t>МУНИЦИПАЛЬНОЕ КАЗЕННОЕ ПРЕДПРИЯТИЕ "РЫЛЬСКИЕ КОММУНАЛЬНЫЕ СЕТИ" МУНИЦИПАЛЬНОГО ОБРАЗОВАНИЯ "ГОРОД РЫЛЬСК" РЫЛЬСКОГО РАЙОНА КУРСКОЙ ОБЛАСТИ</t>
  </si>
  <si>
    <t>4620014931</t>
  </si>
  <si>
    <t>26373204</t>
  </si>
  <si>
    <t>МУП  "Водопроводного и жилищного-коммунального хозяйства" село Замостье при М.О."Замостянский сельсовет"</t>
  </si>
  <si>
    <t>4623005710</t>
  </si>
  <si>
    <t>26373209</t>
  </si>
  <si>
    <t>МУП "Водоканал-сервис"</t>
  </si>
  <si>
    <t>4627002389</t>
  </si>
  <si>
    <t>462701001</t>
  </si>
  <si>
    <t>26380385</t>
  </si>
  <si>
    <t>МУП "Горводоканал"</t>
  </si>
  <si>
    <t>4633002429</t>
  </si>
  <si>
    <t>26357464</t>
  </si>
  <si>
    <t>МУП "Городские тепловые сети" МО  "город Курчатов"</t>
  </si>
  <si>
    <t>4634002573</t>
  </si>
  <si>
    <t>463401001</t>
  </si>
  <si>
    <t>26373220</t>
  </si>
  <si>
    <t>МУП "Дружненское ЖКХ"</t>
  </si>
  <si>
    <t>4634009201</t>
  </si>
  <si>
    <t>31424011</t>
  </si>
  <si>
    <t>МУП "ЖКХ Магнитный"</t>
  </si>
  <si>
    <t>4633039073</t>
  </si>
  <si>
    <t>31256178</t>
  </si>
  <si>
    <t>МУП "ЖКХ п. Олымский"</t>
  </si>
  <si>
    <t>4608006564</t>
  </si>
  <si>
    <t>460801001</t>
  </si>
  <si>
    <t>05-08-2018 00:00:00</t>
  </si>
  <si>
    <t>28068061</t>
  </si>
  <si>
    <t>МУП "Жилкомсерис п. Поныри"</t>
  </si>
  <si>
    <t>4618003594</t>
  </si>
  <si>
    <t>461801001</t>
  </si>
  <si>
    <t>26373218</t>
  </si>
  <si>
    <t>МУП "Иванинское ЖКХ"</t>
  </si>
  <si>
    <t>4634008455</t>
  </si>
  <si>
    <t>28940776</t>
  </si>
  <si>
    <t>МУП "Калиновское ЖКХ" Администрации Хомутовского района Курской области</t>
  </si>
  <si>
    <t>4626003774</t>
  </si>
  <si>
    <t>462601001</t>
  </si>
  <si>
    <t>31423981</t>
  </si>
  <si>
    <t>МУП "Комфорт" Курчатовского района</t>
  </si>
  <si>
    <t>4634013399</t>
  </si>
  <si>
    <t>20-01-2020 00:00:00</t>
  </si>
  <si>
    <t>26373211</t>
  </si>
  <si>
    <t>МУП "Курскводоканал"</t>
  </si>
  <si>
    <t>4629026667</t>
  </si>
  <si>
    <t>27980658</t>
  </si>
  <si>
    <t>МУП "Курчатовское районное ЖКХ"</t>
  </si>
  <si>
    <t>4634011426</t>
  </si>
  <si>
    <t>28829517</t>
  </si>
  <si>
    <t>МУП "Кшенское" поселка Кшенский</t>
  </si>
  <si>
    <t>4621009099</t>
  </si>
  <si>
    <t>31253987</t>
  </si>
  <si>
    <t>МУП "Льговское районное ЖКХ"</t>
  </si>
  <si>
    <t>4613006425</t>
  </si>
  <si>
    <t>30838799</t>
  </si>
  <si>
    <t>МУП "РВК"</t>
  </si>
  <si>
    <t>4633038351</t>
  </si>
  <si>
    <t>28967472</t>
  </si>
  <si>
    <t>МУП "Районное коммунальное хозяйство"</t>
  </si>
  <si>
    <t>4633037132</t>
  </si>
  <si>
    <t>26380377</t>
  </si>
  <si>
    <t>МУП ВКХ г. Суджи</t>
  </si>
  <si>
    <t>4623001105</t>
  </si>
  <si>
    <t>28975327</t>
  </si>
  <si>
    <t>МУП ЖКХ "Родник"</t>
  </si>
  <si>
    <t>4611013586</t>
  </si>
  <si>
    <t>461101001</t>
  </si>
  <si>
    <t>31023130</t>
  </si>
  <si>
    <t>МУП КХ "Фатеж"</t>
  </si>
  <si>
    <t>4625006412</t>
  </si>
  <si>
    <t>462501001</t>
  </si>
  <si>
    <t>31459983</t>
  </si>
  <si>
    <t>ООО "ВКЦ"</t>
  </si>
  <si>
    <t>4623007869</t>
  </si>
  <si>
    <t>27783825</t>
  </si>
  <si>
    <t>ООО "Водник"</t>
  </si>
  <si>
    <t>4610003779</t>
  </si>
  <si>
    <t>461001001</t>
  </si>
  <si>
    <t>11-05-2012 00:00:00</t>
  </si>
  <si>
    <t>31157877</t>
  </si>
  <si>
    <t>ООО "ВодоСервис"</t>
  </si>
  <si>
    <t>4633039637</t>
  </si>
  <si>
    <t>26654110</t>
  </si>
  <si>
    <t>ООО "Водозабор"</t>
  </si>
  <si>
    <t>4616008325</t>
  </si>
  <si>
    <t>26598074</t>
  </si>
  <si>
    <t>ООО "Водоканал"</t>
  </si>
  <si>
    <t>4613011390</t>
  </si>
  <si>
    <t>26598654</t>
  </si>
  <si>
    <t>ООО "Водоканал" п. им. К. Либнехта</t>
  </si>
  <si>
    <t>4634009762</t>
  </si>
  <si>
    <t>30910426</t>
  </si>
  <si>
    <t>ООО "ЖКХ Черемисиновского района"</t>
  </si>
  <si>
    <t>4627003248</t>
  </si>
  <si>
    <t>26380369</t>
  </si>
  <si>
    <t>ООО "ЖКХ поселка Прямицыно"</t>
  </si>
  <si>
    <t>4617005180</t>
  </si>
  <si>
    <t>461701001</t>
  </si>
  <si>
    <t>26599373</t>
  </si>
  <si>
    <t>ООО "ЖКХ с. Мантурово"</t>
  </si>
  <si>
    <t>4614004050</t>
  </si>
  <si>
    <t>26599351</t>
  </si>
  <si>
    <t>ООО "ЖКХ с. Сейм"</t>
  </si>
  <si>
    <t>4614004043</t>
  </si>
  <si>
    <t>27712056</t>
  </si>
  <si>
    <t>ООО "Жилищник"</t>
  </si>
  <si>
    <t>4603008769</t>
  </si>
  <si>
    <t>460301001</t>
  </si>
  <si>
    <t>24-11-2011 00:00:00</t>
  </si>
  <si>
    <t>26600215</t>
  </si>
  <si>
    <t>ООО "Жилищно-коммунальный сервис п. Возы"</t>
  </si>
  <si>
    <t>4618003996</t>
  </si>
  <si>
    <t>26357416</t>
  </si>
  <si>
    <t>ООО "Коммунальная служба"</t>
  </si>
  <si>
    <t>4633020629</t>
  </si>
  <si>
    <t>28446024</t>
  </si>
  <si>
    <t>ООО "Коммунальщик Плюс"</t>
  </si>
  <si>
    <t>4604005961</t>
  </si>
  <si>
    <t>460401001</t>
  </si>
  <si>
    <t>27549510</t>
  </si>
  <si>
    <t>ООО "Комфорт" г. Железногорск</t>
  </si>
  <si>
    <t>4633022993</t>
  </si>
  <si>
    <t>31477115</t>
  </si>
  <si>
    <t>ООО "Круиз - М"</t>
  </si>
  <si>
    <t>5034043900</t>
  </si>
  <si>
    <t>503401001</t>
  </si>
  <si>
    <t>17-04-2012 00:00:00</t>
  </si>
  <si>
    <t>26357454</t>
  </si>
  <si>
    <t>ООО "Курские Внешние Коммунальные сети"</t>
  </si>
  <si>
    <t>4632033706</t>
  </si>
  <si>
    <t>26406192</t>
  </si>
  <si>
    <t>ООО "Курскхимволокно"</t>
  </si>
  <si>
    <t>7733542991</t>
  </si>
  <si>
    <t>26629630</t>
  </si>
  <si>
    <t>ООО "Промконсервы"</t>
  </si>
  <si>
    <t>7728276053</t>
  </si>
  <si>
    <t>460845004</t>
  </si>
  <si>
    <t>28262863</t>
  </si>
  <si>
    <t>ООО "Санаторий "Моква"</t>
  </si>
  <si>
    <t>4611004126</t>
  </si>
  <si>
    <t>26357417</t>
  </si>
  <si>
    <t>ООО "Свободинский электромеханический завод"</t>
  </si>
  <si>
    <t>4607000231</t>
  </si>
  <si>
    <t>460701001</t>
  </si>
  <si>
    <t>26373203</t>
  </si>
  <si>
    <t>ООО "Солнцевское ЖКХ"</t>
  </si>
  <si>
    <t>4622004495</t>
  </si>
  <si>
    <t>462201001</t>
  </si>
  <si>
    <t>26806402</t>
  </si>
  <si>
    <t>ООО "Теткинское МУП ЖКХ"</t>
  </si>
  <si>
    <t>4603005599</t>
  </si>
  <si>
    <t>31480159</t>
  </si>
  <si>
    <t>ООО "Тимводсервис"</t>
  </si>
  <si>
    <t>4624001764</t>
  </si>
  <si>
    <t>462401001</t>
  </si>
  <si>
    <t>26598885</t>
  </si>
  <si>
    <t>ООО "Тимжилсервис"</t>
  </si>
  <si>
    <t>4624003793</t>
  </si>
  <si>
    <t>26590820</t>
  </si>
  <si>
    <t>ООО "УК ЖКХ пос. Солнечный"</t>
  </si>
  <si>
    <t>4607005310</t>
  </si>
  <si>
    <t>26373188</t>
  </si>
  <si>
    <t>ООО "УниверсалСтройСервис"</t>
  </si>
  <si>
    <t>4619004209</t>
  </si>
  <si>
    <t>461901001</t>
  </si>
  <si>
    <t>27990413</t>
  </si>
  <si>
    <t>ООО "Фатежское КЭХ"</t>
  </si>
  <si>
    <t>4625005948</t>
  </si>
  <si>
    <t>26806528</t>
  </si>
  <si>
    <t>ООО "Хомутовское ЖКХ"</t>
  </si>
  <si>
    <t>4626003975</t>
  </si>
  <si>
    <t>26541896</t>
  </si>
  <si>
    <t>ООО "Щигровские коммунальные сети"</t>
  </si>
  <si>
    <t>4628006749</t>
  </si>
  <si>
    <t>462801001</t>
  </si>
  <si>
    <t>26520836</t>
  </si>
  <si>
    <t>ООО «НИАГАРА+»</t>
  </si>
  <si>
    <t>4607005286</t>
  </si>
  <si>
    <t>27549574</t>
  </si>
  <si>
    <t>ООО Управляющая компания "Айсберг +"</t>
  </si>
  <si>
    <t>4608005722</t>
  </si>
  <si>
    <t>26546484</t>
  </si>
  <si>
    <t>ООО Управляющая компания "Заказчик Касторное"</t>
  </si>
  <si>
    <t>4608005627</t>
  </si>
  <si>
    <t>30366049</t>
  </si>
  <si>
    <t>ОП "Воронежское" АО "ГУ ЖКХ"</t>
  </si>
  <si>
    <t>5116000922</t>
  </si>
  <si>
    <t>366445001</t>
  </si>
  <si>
    <t>21-10-2015 00:00:00</t>
  </si>
  <si>
    <t>26519767</t>
  </si>
  <si>
    <t>ПАО "Квадра" (филиал "Курская генерация")</t>
  </si>
  <si>
    <t>6829012680</t>
  </si>
  <si>
    <t>463243001</t>
  </si>
  <si>
    <t>26357457</t>
  </si>
  <si>
    <t>ПАО "Михайловский ГОК"</t>
  </si>
  <si>
    <t>26373189</t>
  </si>
  <si>
    <t>ФГБУ "Санаторий Марьино"</t>
  </si>
  <si>
    <t>4620001192</t>
  </si>
  <si>
    <t>26598650</t>
  </si>
  <si>
    <t>ФКУ ИК-2 УФСИН России по Курской области</t>
  </si>
  <si>
    <t>4629037370</t>
  </si>
  <si>
    <t>462011001</t>
  </si>
  <si>
    <t>26503166</t>
  </si>
  <si>
    <t>ФКУ ИК-3 УФСИН России по Курской области</t>
  </si>
  <si>
    <t>4613004636</t>
  </si>
  <si>
    <t>30941480</t>
  </si>
  <si>
    <t>Филиал ФГБУ "ЦЖКУ" Минобороны России по ЗВО</t>
  </si>
  <si>
    <t>7729314745</t>
  </si>
  <si>
    <t>784243001</t>
  </si>
  <si>
    <t>VO</t>
  </si>
  <si>
    <t>23.06.2021 20:36:47</t>
  </si>
  <si>
    <t>Комитет по тарифам и ценам Курской области</t>
  </si>
  <si>
    <t>23-вод</t>
  </si>
  <si>
    <t xml:space="preserve">"Курская правда" №71-72 от17.06.2021 </t>
  </si>
  <si>
    <t>305502, Курская область Курский район Клюквинский сельсовет, пос. Маршала Жукова, 6 квартал, дом 5</t>
  </si>
  <si>
    <t>Обухов Игорь Александрович</t>
  </si>
  <si>
    <t>Чуйкова Наталья Петровна</t>
  </si>
  <si>
    <t>главный экономист</t>
  </si>
  <si>
    <t>(4712)71-14-91</t>
  </si>
  <si>
    <t>rodnik4611013586@yandex.ru</t>
  </si>
  <si>
    <t>Курский муниципальный район, Винниковский сельсовет (38620420);</t>
  </si>
  <si>
    <t>Курский муниципальный район, Ворошневский сельсовет (38620424);</t>
  </si>
  <si>
    <t>Курский муниципальный район, Камышинский сельсовет (38620426);</t>
  </si>
  <si>
    <t>Курский муниципальный район, Клюквинский сельсовет (38620428);</t>
  </si>
  <si>
    <t>Курский муниципальный район, Лебяженский сельсовет (38620432);</t>
  </si>
  <si>
    <t>Курский муниципальный район, Нижнемедведицкий сельсовет (38620448);</t>
  </si>
  <si>
    <t>Курский муниципальный район, Полянский сельсовет (38620472);</t>
  </si>
  <si>
    <t>Курский муниципальный район, Щетинский сельсовет (38620492);</t>
  </si>
  <si>
    <t>тариф на подключение (техническое присоединение) к централизованной системе водоотведения (тариф за подключаемую (технически присоединяемую) нагрузку)</t>
  </si>
  <si>
    <t>договор на водоотведение</t>
  </si>
  <si>
    <t>https://portal.eias.ru/Portal/DownloadPage.aspx?type=12&amp;guid=1816e531-1bbe-4520-97f9-ccf934609235</t>
  </si>
  <si>
    <t>https://portal.eias.ru/Portal/DownloadPage.aspx?type=12&amp;guid=1f9dda7a-a186-48d2-bbf5-8a7b0664fa43</t>
  </si>
  <si>
    <t>www.rodnik46.ru</t>
  </si>
  <si>
    <t>https://portal.eias.ru/Portal/DownloadPage.aspx?type=12&amp;guid=4caf434f-43df-49f7-a9a6-3e697e9b5b8b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</si>
  <si>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</t>
  </si>
  <si>
    <t xml:space="preserve"> 416-ФЗ "О водоснабжении и водоотведении",  Правилами холодного водоснабжения и водоотведения, утвержденными Постановление Правительства РФ от 29.07.2013 г. №644, типовыми договорами о подключении (техническом присоединении) к центральной системе холодного водоснабжения иводоотведения, утвержденными Постановлением Правительства РФ от 29.07.2013 г. №645 </t>
  </si>
  <si>
    <t>(4712)72-14-91</t>
  </si>
  <si>
    <t>305502, Курская область, Курский район, п. Маршала Жукова, 6 квартал, дом 5</t>
  </si>
  <si>
    <t>c 09:00 до 17:00</t>
  </si>
  <si>
    <t>понедельник-пятница</t>
  </si>
  <si>
    <t>понедельник-пятница: c 09:00 до 17:00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</si>
  <si>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</t>
  </si>
  <si>
    <t>https://portal.eias.ru/Portal/DownloadPage.aspx?type=12&amp;guid=7a94d992-24ed-43dc-8735-801fadc04110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</si>
</sst>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5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9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9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0" fillId="0" borderId="0" xfId="0" applyNumberFormat="1">
      <alignment vertical="top"/>
    </xf>
    <xf numFmtId="0" fontId="0" fillId="0" borderId="5" xfId="0" applyNumberFormat="1" applyFill="1" applyBorder="1" applyAlignment="1">
      <alignment vertical="top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5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22" fontId="6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165" fontId="6" fillId="2" borderId="5" xfId="0" applyNumberFormat="1" applyFont="1" applyFill="1" applyBorder="1" applyAlignment="1" applyProtection="1">
      <alignment horizontal="right" vertical="center"/>
      <protection locked="0"/>
    </xf>
    <xf numFmtId="165" fontId="6" fillId="2" borderId="5" xfId="0" applyNumberFormat="1" applyFont="1" applyFill="1" applyBorder="1" applyAlignment="1" applyProtection="1">
      <alignment horizontal="right" vertical="center" wrapText="1"/>
      <protection locked="0"/>
    </xf>
    <xf numFmtId="49" fontId="0" fillId="12" borderId="54" xfId="0" applyFont="1" applyFill="1" applyBorder="1" applyAlignment="1">
      <alignment horizontal="center" vertical="center"/>
    </xf>
    <xf numFmtId="0" fontId="18" fillId="0" borderId="0" xfId="23" applyFont="1" applyFill="1" applyBorder="1" applyAlignment="1" applyProtection="1">
      <alignment horizontal="left" vertical="top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0" fontId="14" fillId="7" borderId="0" xfId="50" applyNumberFormat="1" applyFont="1" applyFill="1" applyBorder="1" applyAlignment="1">
      <alignment horizontal="justify" vertical="top" wrapText="1"/>
    </xf>
    <xf numFmtId="49" fontId="71" fillId="0" borderId="0" xfId="31" applyNumberFormat="1" applyBorder="1" applyAlignment="1" applyProtection="1">
      <alignment vertical="center"/>
    </xf>
    <xf numFmtId="0" fontId="18" fillId="0" borderId="0" xfId="23" applyFont="1" applyFill="1" applyBorder="1" applyAlignment="1" applyProtection="1">
      <alignment horizontal="right" vertical="top" wrapText="1" indent="1"/>
    </xf>
    <xf numFmtId="0" fontId="18" fillId="0" borderId="0" xfId="23" applyFont="1" applyFill="1" applyBorder="1" applyAlignment="1" applyProtection="1">
      <alignment horizontal="right" vertical="top" wrapText="1"/>
    </xf>
    <xf numFmtId="49" fontId="14" fillId="7" borderId="0" xfId="50" applyFont="1" applyFill="1" applyBorder="1" applyAlignment="1">
      <alignment horizontal="left" wrapText="1"/>
    </xf>
    <xf numFmtId="49" fontId="14" fillId="7" borderId="0" xfId="50" applyFont="1" applyFill="1" applyBorder="1" applyAlignment="1">
      <alignment horizontal="justify" vertical="justify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8" borderId="5" xfId="36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0" xfId="55" applyFont="1" applyFill="1" applyBorder="1" applyAlignment="1" applyProtection="1">
      <alignment horizontal="right" vertical="center" wrapText="1"/>
    </xf>
    <xf numFmtId="0" fontId="0" fillId="0" borderId="0" xfId="0" applyNumberFormat="1" applyFill="1" applyBorder="1" applyAlignment="1">
      <alignment horizontal="right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33" fillId="0" borderId="0" xfId="62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18" fillId="0" borderId="15" xfId="63" applyFont="1" applyBorder="1" applyAlignment="1">
      <alignment horizontal="left" vertical="center" wrapText="1" indent="1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8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" fillId="7" borderId="5" xfId="62" applyFont="1" applyFill="1" applyBorder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7" borderId="19" xfId="62" applyFont="1" applyFill="1" applyBorder="1" applyAlignment="1" applyProtection="1">
      <alignment horizontal="center" vertical="center" wrapText="1"/>
    </xf>
    <xf numFmtId="0" fontId="6" fillId="7" borderId="23" xfId="62" applyFont="1" applyFill="1" applyBorder="1" applyAlignment="1" applyProtection="1">
      <alignment horizontal="center" vertical="center" wrapText="1"/>
    </xf>
    <xf numFmtId="0" fontId="6" fillId="7" borderId="21" xfId="62" applyFont="1" applyFill="1" applyBorder="1" applyAlignment="1" applyProtection="1">
      <alignment horizontal="center" vertical="center" wrapText="1"/>
    </xf>
    <xf numFmtId="0" fontId="6" fillId="7" borderId="24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0" fontId="6" fillId="7" borderId="20" xfId="62" applyFont="1" applyFill="1" applyBorder="1" applyAlignment="1" applyProtection="1">
      <alignment horizontal="center" vertical="center" wrapText="1"/>
    </xf>
    <xf numFmtId="0" fontId="6" fillId="7" borderId="25" xfId="62" applyFont="1" applyFill="1" applyBorder="1" applyAlignment="1" applyProtection="1">
      <alignment horizontal="center" vertical="center" wrapText="1"/>
    </xf>
    <xf numFmtId="0" fontId="6" fillId="7" borderId="17" xfId="62" applyFont="1" applyFill="1" applyBorder="1" applyAlignment="1" applyProtection="1">
      <alignment horizontal="center" vertical="center" wrapText="1"/>
    </xf>
    <xf numFmtId="0" fontId="6" fillId="7" borderId="18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0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37" fillId="0" borderId="5" xfId="62" applyFont="1" applyFill="1" applyBorder="1" applyAlignment="1" applyProtection="1">
      <alignment horizontal="left" vertical="center" wrapTex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6" fillId="12" borderId="5" xfId="53" applyFont="1" applyFill="1" applyBorder="1" applyAlignment="1" applyProtection="1">
      <alignment horizontal="center" vertical="center" wrapText="1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09">
    <cellStyle name=" 1" xfId="1" xr:uid="{00000000-0005-0000-0000-000000000000}"/>
    <cellStyle name=" 1 2" xfId="2" xr:uid="{00000000-0005-0000-0000-000001000000}"/>
    <cellStyle name=" 1_Stage1" xfId="3" xr:uid="{00000000-0005-0000-0000-000002000000}"/>
    <cellStyle name="_Model_RAB Мой_PR.PROG.WARM.NOTCOMBI.2012.2.16_v1.4(04.04.11) " xfId="4" xr:uid="{00000000-0005-0000-0000-000003000000}"/>
    <cellStyle name="_Model_RAB Мой_Книга2_PR.PROG.WARM.NOTCOMBI.2012.2.16_v1.4(04.04.11) " xfId="5" xr:uid="{00000000-0005-0000-0000-000004000000}"/>
    <cellStyle name="_Model_RAB_MRSK_svod_PR.PROG.WARM.NOTCOMBI.2012.2.16_v1.4(04.04.11) " xfId="6" xr:uid="{00000000-0005-0000-0000-000005000000}"/>
    <cellStyle name="_Model_RAB_MRSK_svod_Книга2_PR.PROG.WARM.NOTCOMBI.2012.2.16_v1.4(04.04.11) " xfId="7" xr:uid="{00000000-0005-0000-0000-000006000000}"/>
    <cellStyle name="_МОДЕЛЬ_1 (2)_PR.PROG.WARM.NOTCOMBI.2012.2.16_v1.4(04.04.11) " xfId="8" xr:uid="{00000000-0005-0000-0000-000007000000}"/>
    <cellStyle name="_МОДЕЛЬ_1 (2)_Книга2_PR.PROG.WARM.NOTCOMBI.2012.2.16_v1.4(04.04.11) " xfId="9" xr:uid="{00000000-0005-0000-0000-000008000000}"/>
    <cellStyle name="_пр 5 тариф RAB_PR.PROG.WARM.NOTCOMBI.2012.2.16_v1.4(04.04.11) " xfId="10" xr:uid="{00000000-0005-0000-0000-000009000000}"/>
    <cellStyle name="_пр 5 тариф RAB_Книга2_PR.PROG.WARM.NOTCOMBI.2012.2.16_v1.4(04.04.11) " xfId="11" xr:uid="{00000000-0005-0000-0000-00000A000000}"/>
    <cellStyle name="_Расчет RAB_22072008_PR.PROG.WARM.NOTCOMBI.2012.2.16_v1.4(04.04.11) " xfId="12" xr:uid="{00000000-0005-0000-0000-00000B000000}"/>
    <cellStyle name="_Расчет RAB_22072008_Книга2_PR.PROG.WARM.NOTCOMBI.2012.2.16_v1.4(04.04.11) " xfId="13" xr:uid="{00000000-0005-0000-0000-00000C000000}"/>
    <cellStyle name="_Расчет RAB_Лен и МОЭСК_с 2010 года_14.04.2009_со сглаж_version 3.0_без ФСК_PR.PROG.WARM.NOTCOMBI.2012.2.16_v1.4(04.04.11) " xfId="14" xr:uid="{00000000-0005-0000-0000-00000D000000}"/>
    <cellStyle name="_Расчет RAB_Лен и МОЭСК_с 2010 года_14.04.2009_со сглаж_version 3.0_без ФСК_Книга2_PR.PROG.WARM.NOTCOMBI.2012.2.16_v1.4(04.04.11) " xfId="15" xr:uid="{00000000-0005-0000-0000-00000E000000}"/>
    <cellStyle name="20% — акцент1" xfId="81" builtinId="30" hidden="1"/>
    <cellStyle name="20% — акцент2" xfId="85" builtinId="34" hidden="1"/>
    <cellStyle name="20% — акцент3" xfId="89" builtinId="38" hidden="1"/>
    <cellStyle name="20% — акцент4" xfId="93" builtinId="42" hidden="1"/>
    <cellStyle name="20% — акцент5" xfId="97" builtinId="46" hidden="1"/>
    <cellStyle name="20% — акцент6" xfId="101" builtinId="50" hidden="1"/>
    <cellStyle name="40% — акцент1" xfId="82" builtinId="31" hidden="1"/>
    <cellStyle name="40% — акцент2" xfId="86" builtinId="35" hidden="1"/>
    <cellStyle name="40% — акцент3" xfId="90" builtinId="39" hidden="1"/>
    <cellStyle name="40% — акцент4" xfId="94" builtinId="43" hidden="1"/>
    <cellStyle name="40% — акцент5" xfId="98" builtinId="47" hidden="1"/>
    <cellStyle name="40% — акцент6" xfId="102" builtinId="51" hidden="1"/>
    <cellStyle name="60% — акцент1" xfId="83" builtinId="32" hidden="1"/>
    <cellStyle name="60% — акцент2" xfId="87" builtinId="36" hidden="1"/>
    <cellStyle name="60% — акцент3" xfId="91" builtinId="40" hidden="1"/>
    <cellStyle name="60% — акцент4" xfId="95" builtinId="44" hidden="1"/>
    <cellStyle name="60% — акцент5" xfId="99" builtinId="48" hidden="1"/>
    <cellStyle name="60% — акцент6" xfId="103" builtinId="52" hidden="1"/>
    <cellStyle name="Cells 2" xfId="16" xr:uid="{00000000-0005-0000-0000-000021000000}"/>
    <cellStyle name="Currency [0]" xfId="17" xr:uid="{00000000-0005-0000-0000-000022000000}"/>
    <cellStyle name="currency1" xfId="18" xr:uid="{00000000-0005-0000-0000-000023000000}"/>
    <cellStyle name="Currency2" xfId="19" xr:uid="{00000000-0005-0000-0000-000024000000}"/>
    <cellStyle name="currency3" xfId="20" xr:uid="{00000000-0005-0000-0000-000025000000}"/>
    <cellStyle name="currency4" xfId="21" xr:uid="{00000000-0005-0000-0000-000026000000}"/>
    <cellStyle name="Followed Hyperlink" xfId="22" xr:uid="{00000000-0005-0000-0000-000027000000}"/>
    <cellStyle name="Header 3" xfId="23" xr:uid="{00000000-0005-0000-0000-000028000000}"/>
    <cellStyle name="Hyperlink" xfId="24" xr:uid="{00000000-0005-0000-0000-000029000000}"/>
    <cellStyle name="normal" xfId="25" xr:uid="{00000000-0005-0000-0000-00002A000000}"/>
    <cellStyle name="Normal1" xfId="26" xr:uid="{00000000-0005-0000-0000-00002B000000}"/>
    <cellStyle name="Normal2" xfId="27" xr:uid="{00000000-0005-0000-0000-00002C000000}"/>
    <cellStyle name="Percent1" xfId="28" xr:uid="{00000000-0005-0000-0000-00002D000000}"/>
    <cellStyle name="Title 4" xfId="29" xr:uid="{00000000-0005-0000-0000-00002E000000}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 xr:uid="{00000000-0005-0000-0000-000039000000}"/>
    <cellStyle name="Гиперссылка 2 2" xfId="33" xr:uid="{00000000-0005-0000-0000-00003A000000}"/>
    <cellStyle name="Гиперссылка 4" xfId="34" xr:uid="{00000000-0005-0000-0000-00003B000000}"/>
    <cellStyle name="Заголовок" xfId="35" xr:uid="{00000000-0005-0000-0000-00003C000000}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 xr:uid="{00000000-0005-0000-0000-000041000000}"/>
    <cellStyle name="Значение" xfId="37" xr:uid="{00000000-0005-0000-0000-000042000000}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 xr:uid="{00000000-0005-0000-0000-000048000000}"/>
    <cellStyle name="Обычный 12" xfId="39" xr:uid="{00000000-0005-0000-0000-000049000000}"/>
    <cellStyle name="Обычный 12 2" xfId="40" xr:uid="{00000000-0005-0000-0000-00004A000000}"/>
    <cellStyle name="Обычный 12 3" xfId="104" xr:uid="{00000000-0005-0000-0000-00004B000000}"/>
    <cellStyle name="Обычный 14" xfId="41" xr:uid="{00000000-0005-0000-0000-00004C000000}"/>
    <cellStyle name="Обычный 14 2" xfId="106" xr:uid="{00000000-0005-0000-0000-00004D000000}"/>
    <cellStyle name="Обычный 14 3" xfId="107" xr:uid="{00000000-0005-0000-0000-00004E000000}"/>
    <cellStyle name="Обычный 14 4" xfId="108" xr:uid="{00000000-0005-0000-0000-00004F000000}"/>
    <cellStyle name="Обычный 14 5" xfId="105" xr:uid="{00000000-0005-0000-0000-000050000000}"/>
    <cellStyle name="Обычный 15" xfId="42" xr:uid="{00000000-0005-0000-0000-000051000000}"/>
    <cellStyle name="Обычный 2" xfId="43" xr:uid="{00000000-0005-0000-0000-000052000000}"/>
    <cellStyle name="Обычный 2 10 2" xfId="44" xr:uid="{00000000-0005-0000-0000-000053000000}"/>
    <cellStyle name="Обычный 2 2" xfId="45" xr:uid="{00000000-0005-0000-0000-000054000000}"/>
    <cellStyle name="Обычный 2 3" xfId="46" xr:uid="{00000000-0005-0000-0000-000055000000}"/>
    <cellStyle name="Обычный 2 4" xfId="47" xr:uid="{00000000-0005-0000-0000-000056000000}"/>
    <cellStyle name="Обычный 3" xfId="48" xr:uid="{00000000-0005-0000-0000-000057000000}"/>
    <cellStyle name="Обычный 3 2" xfId="49" xr:uid="{00000000-0005-0000-0000-000058000000}"/>
    <cellStyle name="Обычный 3 3" xfId="50" xr:uid="{00000000-0005-0000-0000-000059000000}"/>
    <cellStyle name="Обычный 4" xfId="51" xr:uid="{00000000-0005-0000-0000-00005A000000}"/>
    <cellStyle name="Обычный 5" xfId="52" xr:uid="{00000000-0005-0000-0000-00005B000000}"/>
    <cellStyle name="Обычный_BALANCE.WARM.2007YEAR(FACT)" xfId="53" xr:uid="{00000000-0005-0000-0000-00005C000000}"/>
    <cellStyle name="Обычный_INVEST.WARM.PLAN.4.78(v0.1)" xfId="54" xr:uid="{00000000-0005-0000-0000-00005D000000}"/>
    <cellStyle name="Обычный_JKH.OPEN.INFO.HVS(v3.5)_цены161210" xfId="55" xr:uid="{00000000-0005-0000-0000-00005E000000}"/>
    <cellStyle name="Обычный_JKH.OPEN.INFO.PRICE.VO_v4.0(10.02.11)" xfId="56" xr:uid="{00000000-0005-0000-0000-00005F000000}"/>
    <cellStyle name="Обычный_MINENERGO.340.PRIL79(v0.1)" xfId="57" xr:uid="{00000000-0005-0000-0000-000060000000}"/>
    <cellStyle name="Обычный_PREDEL.JKH.2010(v1.3)" xfId="58" xr:uid="{00000000-0005-0000-0000-000061000000}"/>
    <cellStyle name="Обычный_razrabotka_sablonov_po_WKU" xfId="59" xr:uid="{00000000-0005-0000-0000-000062000000}"/>
    <cellStyle name="Обычный_SIMPLE_1_massive2" xfId="60" xr:uid="{00000000-0005-0000-0000-000063000000}"/>
    <cellStyle name="Обычный_ЖКУ_проект3" xfId="61" xr:uid="{00000000-0005-0000-0000-000064000000}"/>
    <cellStyle name="Обычный_Мониторинг инвестиций" xfId="62" xr:uid="{00000000-0005-0000-0000-000065000000}"/>
    <cellStyle name="Обычный_Шаблон по источникам для Модуля Реестр (2)" xfId="63" xr:uid="{00000000-0005-0000-0000-000066000000}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id="{00000000-0008-0000-01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id="{00000000-0008-0000-01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id="{00000000-0008-0000-01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id="{00000000-0008-0000-01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id="{00000000-0008-0000-01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id="{00000000-0008-0000-01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id="{00000000-0008-0000-01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id="{00000000-0008-0000-01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:a16="http://schemas.microsoft.com/office/drawing/2014/main" id="{00000000-0008-0000-01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id="{00000000-0008-0000-01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id="{00000000-0008-0000-01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id="{00000000-0008-0000-01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id="{00000000-0008-0000-01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id="{00000000-0008-0000-01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id="{00000000-0008-0000-01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id="{00000000-0008-0000-01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1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id="{00000000-0008-0000-0A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id="{00000000-0008-0000-0A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id="{00000000-0008-0000-0B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id="{00000000-0008-0000-0B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id="{00000000-0008-0000-0B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id="{00000000-0008-0000-0B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id="{00000000-0008-0000-0C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id="{00000000-0008-0000-0C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38100</xdr:colOff>
      <xdr:row>19</xdr:row>
      <xdr:rowOff>0</xdr:rowOff>
    </xdr:from>
    <xdr:to>
      <xdr:col>36</xdr:col>
      <xdr:colOff>228600</xdr:colOff>
      <xdr:row>21</xdr:row>
      <xdr:rowOff>190500</xdr:rowOff>
    </xdr:to>
    <xdr:grpSp>
      <xdr:nvGrpSpPr>
        <xdr:cNvPr id="7190437" name="shCalendar">
          <a:extLst>
            <a:ext uri="{FF2B5EF4-FFF2-40B4-BE49-F238E27FC236}">
              <a16:creationId xmlns:a16="http://schemas.microsoft.com/office/drawing/2014/main" id="{00000000-0008-0000-0D00-0000A5B76D00}"/>
            </a:ext>
          </a:extLst>
        </xdr:cNvPr>
        <xdr:cNvGrpSpPr>
          <a:grpSpLocks/>
        </xdr:cNvGrpSpPr>
      </xdr:nvGrpSpPr>
      <xdr:grpSpPr bwMode="auto">
        <a:xfrm>
          <a:off x="18354675" y="2876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>
            <a:extLst>
              <a:ext uri="{FF2B5EF4-FFF2-40B4-BE49-F238E27FC236}">
                <a16:creationId xmlns:a16="http://schemas.microsoft.com/office/drawing/2014/main" id="{00000000-0008-0000-0D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>
            <a:extLst>
              <a:ext uri="{FF2B5EF4-FFF2-40B4-BE49-F238E27FC236}">
                <a16:creationId xmlns:a16="http://schemas.microsoft.com/office/drawing/2014/main" id="{00000000-0008-0000-0D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id="{00000000-0008-0000-0D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id="{00000000-0008-0000-0D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>
          <a:extLst>
            <a:ext uri="{FF2B5EF4-FFF2-40B4-BE49-F238E27FC236}">
              <a16:creationId xmlns:a16="http://schemas.microsoft.com/office/drawing/2014/main" id="{00000000-0008-0000-0E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>
          <a:extLst>
            <a:ext uri="{FF2B5EF4-FFF2-40B4-BE49-F238E27FC236}">
              <a16:creationId xmlns:a16="http://schemas.microsoft.com/office/drawing/2014/main" id="{00000000-0008-0000-0E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>
          <a:extLst>
            <a:ext uri="{FF2B5EF4-FFF2-40B4-BE49-F238E27FC236}">
              <a16:creationId xmlns:a16="http://schemas.microsoft.com/office/drawing/2014/main" id="{00000000-0008-0000-0F00-00008D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>
          <a:extLst>
            <a:ext uri="{FF2B5EF4-FFF2-40B4-BE49-F238E27FC236}">
              <a16:creationId xmlns:a16="http://schemas.microsoft.com/office/drawing/2014/main" id="{00000000-0008-0000-0F00-00008E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>
          <a:extLst>
            <a:ext uri="{FF2B5EF4-FFF2-40B4-BE49-F238E27FC236}">
              <a16:creationId xmlns:a16="http://schemas.microsoft.com/office/drawing/2014/main" id="{00000000-0008-0000-11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>
          <a:extLst>
            <a:ext uri="{FF2B5EF4-FFF2-40B4-BE49-F238E27FC236}">
              <a16:creationId xmlns:a16="http://schemas.microsoft.com/office/drawing/2014/main" id="{00000000-0008-0000-11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10</xdr:row>
      <xdr:rowOff>190500</xdr:rowOff>
    </xdr:to>
    <xdr:grpSp>
      <xdr:nvGrpSpPr>
        <xdr:cNvPr id="7186396" name="shCalendar" hidden="1">
          <a:extLst>
            <a:ext uri="{FF2B5EF4-FFF2-40B4-BE49-F238E27FC236}">
              <a16:creationId xmlns:a16="http://schemas.microsoft.com/office/drawing/2014/main" id="{00000000-0008-0000-1100-0000DCA76D00}"/>
            </a:ext>
          </a:extLst>
        </xdr:cNvPr>
        <xdr:cNvGrpSpPr>
          <a:grpSpLocks/>
        </xdr:cNvGrpSpPr>
      </xdr:nvGrpSpPr>
      <xdr:grpSpPr bwMode="auto">
        <a:xfrm>
          <a:off x="7315200" y="1266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>
            <a:extLst>
              <a:ext uri="{FF2B5EF4-FFF2-40B4-BE49-F238E27FC236}">
                <a16:creationId xmlns:a16="http://schemas.microsoft.com/office/drawing/2014/main" id="{00000000-0008-0000-11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id="{00000000-0008-0000-12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id="{00000000-0008-0000-12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id="{00000000-0008-0000-12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id="{00000000-0008-0000-3200-0000D8E86D00}"/>
            </a:ext>
          </a:extLst>
        </xdr:cNvPr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:a16="http://schemas.microsoft.com/office/drawing/2014/main" id="{00000000-0008-0000-32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id="{00000000-0008-0000-32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2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id="{00000000-0008-0000-03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id="{00000000-0008-0000-03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id="{00000000-0008-0000-03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id="{00000000-0008-0000-03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3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8" name="shCalendar" hidden="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pSpPr>
          <a:grpSpLocks/>
        </xdr:cNvGrpSpPr>
      </xdr:nvGrpSpPr>
      <xdr:grpSpPr bwMode="auto">
        <a:xfrm>
          <a:off x="7219950" y="33718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9" name="shCalendar_bck" hidden="1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23</xdr:row>
      <xdr:rowOff>0</xdr:rowOff>
    </xdr:from>
    <xdr:ext cx="190500" cy="190500"/>
    <xdr:grpSp>
      <xdr:nvGrpSpPr>
        <xdr:cNvPr id="11" name="shCalendar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>
          <a:grpSpLocks/>
        </xdr:cNvGrpSpPr>
      </xdr:nvGrpSpPr>
      <xdr:grpSpPr bwMode="auto">
        <a:xfrm>
          <a:off x="7219950" y="4400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id="{00000000-0008-0000-04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id="{00000000-0008-0000-04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id="{00000000-0008-0000-04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id="{00000000-0008-0000-04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id="{00000000-0008-0000-04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id="{00000000-0008-0000-05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id="{00000000-0008-0000-05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id="{00000000-0008-0000-05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id="{00000000-0008-0000-05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id="{00000000-0008-0000-05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id="{00000000-0008-0000-05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id="{00000000-0008-0000-05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id="{00000000-0008-0000-05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>
          <a:extLst>
            <a:ext uri="{FF2B5EF4-FFF2-40B4-BE49-F238E27FC236}">
              <a16:creationId xmlns:a16="http://schemas.microsoft.com/office/drawing/2014/main" id="{00000000-0008-0000-0600-0000EB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>
          <a:extLst>
            <a:ext uri="{FF2B5EF4-FFF2-40B4-BE49-F238E27FC236}">
              <a16:creationId xmlns:a16="http://schemas.microsoft.com/office/drawing/2014/main" id="{00000000-0008-0000-0600-0000EC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4</xdr:row>
      <xdr:rowOff>161925</xdr:rowOff>
    </xdr:to>
    <xdr:grpSp>
      <xdr:nvGrpSpPr>
        <xdr:cNvPr id="7209051" name="shCalendar" hidden="1">
          <a:extLst>
            <a:ext uri="{FF2B5EF4-FFF2-40B4-BE49-F238E27FC236}">
              <a16:creationId xmlns:a16="http://schemas.microsoft.com/office/drawing/2014/main" id="{00000000-0008-0000-0700-00005B006E00}"/>
            </a:ext>
          </a:extLst>
        </xdr:cNvPr>
        <xdr:cNvGrpSpPr>
          <a:grpSpLocks/>
        </xdr:cNvGrpSpPr>
      </xdr:nvGrpSpPr>
      <xdr:grpSpPr bwMode="auto">
        <a:xfrm>
          <a:off x="66008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>
            <a:extLst>
              <a:ext uri="{FF2B5EF4-FFF2-40B4-BE49-F238E27FC236}">
                <a16:creationId xmlns:a16="http://schemas.microsoft.com/office/drawing/2014/main" id="{00000000-0008-0000-0700-00005E00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5F00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>
          <a:extLst>
            <a:ext uri="{FF2B5EF4-FFF2-40B4-BE49-F238E27FC236}">
              <a16:creationId xmlns:a16="http://schemas.microsoft.com/office/drawing/2014/main" id="{00000000-0008-0000-0700-00005C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>
          <a:extLst>
            <a:ext uri="{FF2B5EF4-FFF2-40B4-BE49-F238E27FC236}">
              <a16:creationId xmlns:a16="http://schemas.microsoft.com/office/drawing/2014/main" id="{00000000-0008-0000-0700-00005D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id="{00000000-0008-0000-08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id="{00000000-0008-0000-08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id="{00000000-0008-0000-09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id="{00000000-0008-0000-09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id="{00000000-0008-0000-09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id="{00000000-0008-0000-09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31" t="s">
        <v>651</v>
      </c>
      <c r="M5" s="732"/>
      <c r="N5" s="732"/>
      <c r="O5" s="732"/>
      <c r="P5" s="732"/>
      <c r="Q5" s="732"/>
      <c r="R5" s="732"/>
      <c r="S5" s="732"/>
      <c r="T5" s="732"/>
      <c r="U5" s="733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6"/>
      <c r="O7" s="747" t="str">
        <f>IF(NameOrPr_ch="",IF(NameOrPr="","",NameOrPr),NameOrPr_ch)</f>
        <v>Комитет по тарифам и ценам Курской области</v>
      </c>
      <c r="P7" s="747"/>
      <c r="Q7" s="747"/>
      <c r="R7" s="747"/>
      <c r="S7" s="747"/>
      <c r="T7" s="747"/>
      <c r="U7" s="747"/>
      <c r="V7" s="747"/>
      <c r="W7" s="641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34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6"/>
      <c r="O8" s="747" t="str">
        <f>IF(datePr_ch="",IF(datePr="","",datePr),datePr_ch)</f>
        <v>10.06.2021</v>
      </c>
      <c r="P8" s="747"/>
      <c r="Q8" s="747"/>
      <c r="R8" s="747"/>
      <c r="S8" s="747"/>
      <c r="T8" s="747"/>
      <c r="U8" s="747"/>
      <c r="V8" s="747"/>
      <c r="W8" s="641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34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6"/>
      <c r="O9" s="747" t="str">
        <f>IF(numberPr_ch="",IF(numberPr="","",numberPr),numberPr_ch)</f>
        <v>23-вод</v>
      </c>
      <c r="P9" s="747"/>
      <c r="Q9" s="747"/>
      <c r="R9" s="747"/>
      <c r="S9" s="747"/>
      <c r="T9" s="747"/>
      <c r="U9" s="747"/>
      <c r="V9" s="747"/>
      <c r="W9" s="641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34" s="465" customFormat="1" ht="18.75">
      <c r="G10" s="466"/>
      <c r="H10" s="466"/>
      <c r="L10" s="464"/>
      <c r="M10" s="475" t="s">
        <v>536</v>
      </c>
      <c r="N10" s="476"/>
      <c r="O10" s="747" t="str">
        <f>IF(IstPub_ch="",IF(IstPub="","",IstPub),IstPub_ch)</f>
        <v xml:space="preserve">"Курская правда" №71-72 от17.06.2021 </v>
      </c>
      <c r="P10" s="747"/>
      <c r="Q10" s="747"/>
      <c r="R10" s="747"/>
      <c r="S10" s="747"/>
      <c r="T10" s="747"/>
      <c r="U10" s="747"/>
      <c r="V10" s="747"/>
      <c r="W10" s="641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34" s="255" customFormat="1" ht="15.75" hidden="1" customHeight="1">
      <c r="G11" s="254"/>
      <c r="H11" s="254"/>
      <c r="L11" s="725"/>
      <c r="M11" s="725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37"/>
      <c r="P12" s="737"/>
      <c r="Q12" s="737"/>
      <c r="R12" s="737"/>
      <c r="S12" s="737"/>
      <c r="T12" s="737"/>
      <c r="U12" s="737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690" t="s">
        <v>480</v>
      </c>
      <c r="M13" s="690"/>
      <c r="N13" s="690"/>
      <c r="O13" s="690"/>
      <c r="P13" s="690"/>
      <c r="Q13" s="690"/>
      <c r="R13" s="690"/>
      <c r="S13" s="690"/>
      <c r="T13" s="690"/>
      <c r="U13" s="690"/>
      <c r="V13" s="690"/>
      <c r="W13" s="690" t="s">
        <v>481</v>
      </c>
    </row>
    <row r="14" spans="7:34" ht="15" customHeight="1">
      <c r="J14" s="86"/>
      <c r="K14" s="86"/>
      <c r="L14" s="690" t="s">
        <v>95</v>
      </c>
      <c r="M14" s="690" t="s">
        <v>408</v>
      </c>
      <c r="N14" s="690"/>
      <c r="O14" s="752" t="s">
        <v>499</v>
      </c>
      <c r="P14" s="752"/>
      <c r="Q14" s="752"/>
      <c r="R14" s="752"/>
      <c r="S14" s="752"/>
      <c r="T14" s="752"/>
      <c r="U14" s="690" t="s">
        <v>344</v>
      </c>
      <c r="V14" s="751" t="s">
        <v>278</v>
      </c>
      <c r="W14" s="690"/>
    </row>
    <row r="15" spans="7:34" ht="14.25" customHeight="1">
      <c r="J15" s="86"/>
      <c r="K15" s="86"/>
      <c r="L15" s="690"/>
      <c r="M15" s="690"/>
      <c r="N15" s="690"/>
      <c r="O15" s="251" t="s">
        <v>500</v>
      </c>
      <c r="P15" s="738" t="s">
        <v>274</v>
      </c>
      <c r="Q15" s="738"/>
      <c r="R15" s="722" t="s">
        <v>501</v>
      </c>
      <c r="S15" s="722"/>
      <c r="T15" s="722"/>
      <c r="U15" s="690"/>
      <c r="V15" s="751"/>
      <c r="W15" s="690"/>
    </row>
    <row r="16" spans="7:34" ht="33.75" customHeight="1">
      <c r="J16" s="86"/>
      <c r="K16" s="86"/>
      <c r="L16" s="690"/>
      <c r="M16" s="690"/>
      <c r="N16" s="690"/>
      <c r="O16" s="437" t="s">
        <v>502</v>
      </c>
      <c r="P16" s="438" t="s">
        <v>688</v>
      </c>
      <c r="Q16" s="438" t="s">
        <v>390</v>
      </c>
      <c r="R16" s="439" t="s">
        <v>277</v>
      </c>
      <c r="S16" s="745" t="s">
        <v>276</v>
      </c>
      <c r="T16" s="745"/>
      <c r="U16" s="690"/>
      <c r="V16" s="751"/>
      <c r="W16" s="690"/>
    </row>
    <row r="17" spans="1:35" ht="12" customHeight="1">
      <c r="J17" s="86"/>
      <c r="K17" s="248">
        <v>1</v>
      </c>
      <c r="L17" s="586" t="s">
        <v>96</v>
      </c>
      <c r="M17" s="586" t="s">
        <v>52</v>
      </c>
      <c r="N17" s="592" t="str">
        <f ca="1">OFFSET(N17,0,-1)</f>
        <v>2</v>
      </c>
      <c r="O17" s="587">
        <f ca="1">OFFSET(O17,0,-1)+1</f>
        <v>3</v>
      </c>
      <c r="P17" s="587">
        <f ca="1">OFFSET(P17,0,-1)+1</f>
        <v>4</v>
      </c>
      <c r="Q17" s="587">
        <f ca="1">OFFSET(Q17,0,-1)+1</f>
        <v>5</v>
      </c>
      <c r="R17" s="587">
        <f ca="1">OFFSET(R17,0,-1)+1</f>
        <v>6</v>
      </c>
      <c r="S17" s="746">
        <f ca="1">OFFSET(S17,0,-1)+1</f>
        <v>7</v>
      </c>
      <c r="T17" s="746"/>
      <c r="U17" s="587">
        <f ca="1">OFFSET(U17,0,-2)+1</f>
        <v>8</v>
      </c>
      <c r="V17" s="592">
        <f ca="1">OFFSET(V17,0,-1)</f>
        <v>8</v>
      </c>
      <c r="W17" s="587">
        <f ca="1">OFFSET(W17,0,-1)+1</f>
        <v>9</v>
      </c>
    </row>
    <row r="18" spans="1:35" ht="22.5">
      <c r="A18" s="744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8" t="e">
        <f ca="1">mergeValue(A18)</f>
        <v>#NAME?</v>
      </c>
      <c r="M18" s="585" t="s">
        <v>23</v>
      </c>
      <c r="N18" s="591"/>
      <c r="O18" s="719"/>
      <c r="P18" s="719"/>
      <c r="Q18" s="719"/>
      <c r="R18" s="719"/>
      <c r="S18" s="719"/>
      <c r="T18" s="719"/>
      <c r="U18" s="719"/>
      <c r="V18" s="719"/>
      <c r="W18" s="606" t="s">
        <v>507</v>
      </c>
    </row>
    <row r="19" spans="1:35" ht="22.5">
      <c r="A19" s="744"/>
      <c r="B19" s="744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e">
        <f ca="1">mergeValue(A19) &amp;"."&amp; mergeValue(B19)</f>
        <v>#NAME?</v>
      </c>
      <c r="M19" s="159" t="s">
        <v>18</v>
      </c>
      <c r="N19" s="285"/>
      <c r="O19" s="739"/>
      <c r="P19" s="739"/>
      <c r="Q19" s="739"/>
      <c r="R19" s="739"/>
      <c r="S19" s="739"/>
      <c r="T19" s="739"/>
      <c r="U19" s="739"/>
      <c r="V19" s="739"/>
      <c r="W19" s="286" t="s">
        <v>508</v>
      </c>
    </row>
    <row r="20" spans="1:35" ht="45">
      <c r="A20" s="744"/>
      <c r="B20" s="744"/>
      <c r="C20" s="744">
        <v>1</v>
      </c>
      <c r="D20" s="340"/>
      <c r="E20" s="410"/>
      <c r="F20" s="410"/>
      <c r="G20" s="410"/>
      <c r="H20" s="410"/>
      <c r="I20" s="344"/>
      <c r="J20" s="181"/>
      <c r="K20" s="101"/>
      <c r="L20" s="339" t="e">
        <f ca="1">mergeValue(A20) &amp;"."&amp; mergeValue(B20)&amp;"."&amp; mergeValue(C20)</f>
        <v>#NAME?</v>
      </c>
      <c r="M20" s="160" t="s">
        <v>652</v>
      </c>
      <c r="N20" s="285"/>
      <c r="O20" s="739"/>
      <c r="P20" s="739"/>
      <c r="Q20" s="739"/>
      <c r="R20" s="739"/>
      <c r="S20" s="739"/>
      <c r="T20" s="739"/>
      <c r="U20" s="739"/>
      <c r="V20" s="739"/>
      <c r="W20" s="286" t="s">
        <v>653</v>
      </c>
      <c r="AA20" s="317"/>
    </row>
    <row r="21" spans="1:35" ht="33.75">
      <c r="A21" s="744"/>
      <c r="B21" s="744"/>
      <c r="C21" s="744"/>
      <c r="D21" s="744">
        <v>1</v>
      </c>
      <c r="E21" s="410"/>
      <c r="F21" s="410"/>
      <c r="G21" s="410"/>
      <c r="H21" s="410"/>
      <c r="I21" s="737"/>
      <c r="J21" s="181"/>
      <c r="K21" s="101"/>
      <c r="L21" s="339" t="e">
        <f ca="1">mergeValue(A21) &amp;"."&amp; mergeValue(B21)&amp;"."&amp; mergeValue(C21)&amp;"."&amp; mergeValue(D21)</f>
        <v>#NAME?</v>
      </c>
      <c r="M21" s="161" t="s">
        <v>409</v>
      </c>
      <c r="N21" s="285"/>
      <c r="O21" s="754"/>
      <c r="P21" s="754"/>
      <c r="Q21" s="754"/>
      <c r="R21" s="754"/>
      <c r="S21" s="754"/>
      <c r="T21" s="754"/>
      <c r="U21" s="754"/>
      <c r="V21" s="754"/>
      <c r="W21" s="286" t="s">
        <v>629</v>
      </c>
      <c r="AA21" s="317"/>
    </row>
    <row r="22" spans="1:35" ht="33.75">
      <c r="A22" s="744"/>
      <c r="B22" s="744"/>
      <c r="C22" s="744"/>
      <c r="D22" s="744"/>
      <c r="E22" s="744">
        <v>1</v>
      </c>
      <c r="F22" s="410"/>
      <c r="G22" s="410"/>
      <c r="H22" s="410"/>
      <c r="I22" s="737"/>
      <c r="J22" s="737"/>
      <c r="K22" s="101"/>
      <c r="L22" s="339" t="e">
        <f ca="1">mergeValue(A22) &amp;"."&amp; mergeValue(B22)&amp;"."&amp; mergeValue(C22)&amp;"."&amp; mergeValue(D22)&amp;"."&amp; mergeValue(E22)</f>
        <v>#NAME?</v>
      </c>
      <c r="M22" s="172" t="s">
        <v>10</v>
      </c>
      <c r="N22" s="286"/>
      <c r="O22" s="753"/>
      <c r="P22" s="753"/>
      <c r="Q22" s="753"/>
      <c r="R22" s="753"/>
      <c r="S22" s="753"/>
      <c r="T22" s="753"/>
      <c r="U22" s="753"/>
      <c r="V22" s="753"/>
      <c r="W22" s="286" t="s">
        <v>509</v>
      </c>
      <c r="Y22" s="317" t="e">
        <f ca="1">strCheckUnique(Z22:Z25)</f>
        <v>#NAME?</v>
      </c>
      <c r="AA22" s="317"/>
    </row>
    <row r="23" spans="1:35" ht="66" customHeight="1">
      <c r="A23" s="744"/>
      <c r="B23" s="744"/>
      <c r="C23" s="744"/>
      <c r="D23" s="744"/>
      <c r="E23" s="744"/>
      <c r="F23" s="340">
        <v>1</v>
      </c>
      <c r="G23" s="340"/>
      <c r="H23" s="340"/>
      <c r="I23" s="737"/>
      <c r="J23" s="737"/>
      <c r="K23" s="344"/>
      <c r="L23" s="339" t="e">
        <f ca="1">mergeValue(A23) &amp;"."&amp; mergeValue(B23)&amp;"."&amp; mergeValue(C23)&amp;"."&amp; mergeValue(D23)&amp;"."&amp; mergeValue(E23)&amp;"."&amp; mergeValue(F23)</f>
        <v>#NAME?</v>
      </c>
      <c r="M23" s="333"/>
      <c r="N23" s="741"/>
      <c r="O23" s="192"/>
      <c r="P23" s="192"/>
      <c r="Q23" s="192"/>
      <c r="R23" s="742"/>
      <c r="S23" s="740" t="s">
        <v>87</v>
      </c>
      <c r="T23" s="742"/>
      <c r="U23" s="740" t="s">
        <v>88</v>
      </c>
      <c r="V23" s="282"/>
      <c r="W23" s="748" t="s">
        <v>510</v>
      </c>
      <c r="X23" s="298" t="e">
        <f ca="1">strCheckDate(O24:V24)</f>
        <v>#NAME?</v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44"/>
      <c r="B24" s="744"/>
      <c r="C24" s="744"/>
      <c r="D24" s="744"/>
      <c r="E24" s="744"/>
      <c r="F24" s="340"/>
      <c r="G24" s="340"/>
      <c r="H24" s="340"/>
      <c r="I24" s="737"/>
      <c r="J24" s="737"/>
      <c r="K24" s="344"/>
      <c r="L24" s="171"/>
      <c r="M24" s="205"/>
      <c r="N24" s="741"/>
      <c r="O24" s="299"/>
      <c r="P24" s="296"/>
      <c r="Q24" s="297" t="str">
        <f>R23 &amp; "-" &amp; T23</f>
        <v>-</v>
      </c>
      <c r="R24" s="742"/>
      <c r="S24" s="740"/>
      <c r="T24" s="743"/>
      <c r="U24" s="740"/>
      <c r="V24" s="282"/>
      <c r="W24" s="749"/>
      <c r="AA24" s="317"/>
    </row>
    <row r="25" spans="1:35" customFormat="1" ht="15" customHeight="1">
      <c r="A25" s="744"/>
      <c r="B25" s="744"/>
      <c r="C25" s="744"/>
      <c r="D25" s="744"/>
      <c r="E25" s="744"/>
      <c r="F25" s="340"/>
      <c r="G25" s="340"/>
      <c r="H25" s="340"/>
      <c r="I25" s="737"/>
      <c r="J25" s="737"/>
      <c r="K25" s="201"/>
      <c r="L25" s="112"/>
      <c r="M25" s="175" t="s">
        <v>410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50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44"/>
      <c r="B26" s="744"/>
      <c r="C26" s="744"/>
      <c r="D26" s="744"/>
      <c r="E26" s="340"/>
      <c r="F26" s="410"/>
      <c r="G26" s="410"/>
      <c r="H26" s="410"/>
      <c r="I26" s="737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44"/>
      <c r="B27" s="744"/>
      <c r="C27" s="744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411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44"/>
      <c r="B28" s="744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660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44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30" t="s">
        <v>696</v>
      </c>
      <c r="N32" s="730"/>
      <c r="O32" s="730"/>
      <c r="P32" s="730"/>
      <c r="Q32" s="730"/>
      <c r="R32" s="730"/>
      <c r="S32" s="730"/>
      <c r="T32" s="730"/>
      <c r="U32" s="730"/>
      <c r="V32" s="730"/>
    </row>
  </sheetData>
  <sheetProtection password="FA9C" sheet="1" objects="1" scenarios="1" formatColumns="0" formatRows="0"/>
  <dataConsolidate link="1"/>
  <mergeCells count="38"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M32:V32"/>
    <mergeCell ref="J22:J25"/>
    <mergeCell ref="O21:V21"/>
    <mergeCell ref="O20:V20"/>
    <mergeCell ref="T23:T24"/>
    <mergeCell ref="O22:V22"/>
    <mergeCell ref="S23:S24"/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</mergeCells>
  <dataValidations xWindow="911" yWindow="637" count="7">
    <dataValidation allowBlank="1" sqref="S25:S30" xr:uid="{00000000-0002-0000-0900-000000000000}"/>
    <dataValidation allowBlank="1" promptTitle="checkPeriodRange" sqref="Q24" xr:uid="{00000000-0002-0000-0900-000001000000}"/>
    <dataValidation type="textLength" operator="lessThanOrEqual" allowBlank="1" showInputMessage="1" showErrorMessage="1" errorTitle="Ошибка" error="Допускается ввод не более 900 символов!" sqref="W7:W10 O21:V21" xr:uid="{00000000-0002-0000-0900-000002000000}">
      <formula1>900</formula1>
    </dataValidation>
    <dataValidation type="list" allowBlank="1" showInputMessage="1" showErrorMessage="1" errorTitle="Ошибка" error="Выберите значение из списка" sqref="O22" xr:uid="{00000000-0002-0000-0900-000003000000}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 xr:uid="{00000000-0002-0000-0900-000004000000}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 xr:uid="{00000000-0002-0000-0900-000005000000}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 xr:uid="{00000000-0002-0000-0900-000006000000}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211</v>
      </c>
    </row>
    <row r="2" spans="1:20" ht="22.5">
      <c r="F2" s="731" t="s">
        <v>526</v>
      </c>
      <c r="G2" s="732"/>
      <c r="H2" s="733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690" t="s">
        <v>480</v>
      </c>
      <c r="G4" s="690"/>
      <c r="H4" s="690"/>
      <c r="I4" s="734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3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23.06.2021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35">
        <v>1</v>
      </c>
      <c r="B8" s="319"/>
      <c r="C8" s="319"/>
      <c r="D8" s="319"/>
      <c r="F8" s="473" t="e">
        <f ca="1">"2." &amp;mergeValue(A8)</f>
        <v>#NAME?</v>
      </c>
      <c r="G8" s="560" t="s">
        <v>529</v>
      </c>
      <c r="H8" s="456"/>
      <c r="I8" s="286" t="s">
        <v>624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35"/>
      <c r="B9" s="319"/>
      <c r="C9" s="319"/>
      <c r="D9" s="319"/>
      <c r="F9" s="473" t="e">
        <f ca="1">"3." &amp;mergeValue(A9)</f>
        <v>#NAME?</v>
      </c>
      <c r="G9" s="560" t="s">
        <v>530</v>
      </c>
      <c r="H9" s="456"/>
      <c r="I9" s="286" t="s">
        <v>622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35"/>
      <c r="B10" s="319"/>
      <c r="C10" s="319"/>
      <c r="D10" s="319"/>
      <c r="F10" s="473" t="e">
        <f ca="1">"4."&amp;mergeValue(A10)</f>
        <v>#NAME?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35"/>
      <c r="B11" s="735">
        <v>1</v>
      </c>
      <c r="C11" s="484"/>
      <c r="D11" s="484"/>
      <c r="F11" s="473" t="e">
        <f ca="1">"4."&amp;mergeValue(A11) &amp;"."&amp;mergeValue(B11)</f>
        <v>#NAME?</v>
      </c>
      <c r="G11" s="463" t="s">
        <v>626</v>
      </c>
      <c r="H11" s="456" t="str">
        <f>IF(region_name="","",region_name)</f>
        <v>Курская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35"/>
      <c r="B12" s="735"/>
      <c r="C12" s="735">
        <v>1</v>
      </c>
      <c r="D12" s="484"/>
      <c r="F12" s="473" t="e">
        <f ca="1">"4."&amp;mergeValue(A12) &amp;"."&amp;mergeValue(B12)&amp;"."&amp;mergeValue(C12)</f>
        <v>#NAME?</v>
      </c>
      <c r="G12" s="481" t="s">
        <v>532</v>
      </c>
      <c r="H12" s="456"/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35"/>
      <c r="B13" s="735"/>
      <c r="C13" s="735"/>
      <c r="D13" s="484">
        <v>1</v>
      </c>
      <c r="F13" s="473" t="e">
        <f ca="1">"4."&amp;mergeValue(A13) &amp;"."&amp;mergeValue(B13)&amp;"."&amp;mergeValue(C13)&amp;"."&amp;mergeValue(D13)</f>
        <v>#NAME?</v>
      </c>
      <c r="G13" s="563" t="s">
        <v>533</v>
      </c>
      <c r="H13" s="456"/>
      <c r="I13" s="736" t="s">
        <v>625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35"/>
      <c r="B14" s="735"/>
      <c r="C14" s="735"/>
      <c r="D14" s="484"/>
      <c r="F14" s="478"/>
      <c r="G14" s="163" t="s">
        <v>4</v>
      </c>
      <c r="H14" s="483"/>
      <c r="I14" s="736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35"/>
      <c r="B15" s="735"/>
      <c r="C15" s="484"/>
      <c r="D15" s="484"/>
      <c r="F15" s="564"/>
      <c r="G15" s="278" t="s">
        <v>428</v>
      </c>
      <c r="H15" s="565"/>
      <c r="I15" s="566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35"/>
      <c r="B16" s="319"/>
      <c r="C16" s="319"/>
      <c r="D16" s="319"/>
      <c r="F16" s="478"/>
      <c r="G16" s="177" t="s">
        <v>541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540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85"/>
      <c r="G18" s="486"/>
      <c r="H18" s="487"/>
      <c r="I18" s="488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30" t="s">
        <v>627</v>
      </c>
      <c r="H19" s="730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 xr:uid="{00000000-0002-0000-0A00-000000000000}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8"/>
    <col min="42" max="42" width="13.42578125" style="298" customWidth="1"/>
    <col min="43" max="50" width="10.5703125" style="298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755" t="s">
        <v>654</v>
      </c>
      <c r="M5" s="755"/>
      <c r="N5" s="755"/>
      <c r="O5" s="755"/>
      <c r="P5" s="755"/>
      <c r="Q5" s="755"/>
      <c r="R5" s="755"/>
      <c r="S5" s="755"/>
      <c r="T5" s="755"/>
      <c r="U5" s="755"/>
      <c r="V5" s="601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474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47" t="str">
        <f>IF(NameOrPr_ch="",IF(NameOrPr="","",NameOrPr),NameOrPr_ch)</f>
        <v>Комитет по тарифам и ценам Курской области</v>
      </c>
      <c r="O7" s="747"/>
      <c r="P7" s="747"/>
      <c r="Q7" s="747"/>
      <c r="R7" s="747"/>
      <c r="S7" s="747"/>
      <c r="T7" s="747"/>
      <c r="U7" s="747"/>
      <c r="V7" s="641"/>
      <c r="W7" s="343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50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47" t="str">
        <f>IF(datePr_ch="",IF(datePr="","",datePr),datePr_ch)</f>
        <v>10.06.2021</v>
      </c>
      <c r="O8" s="747"/>
      <c r="P8" s="747"/>
      <c r="Q8" s="747"/>
      <c r="R8" s="747"/>
      <c r="S8" s="747"/>
      <c r="T8" s="747"/>
      <c r="U8" s="747"/>
      <c r="V8" s="641"/>
      <c r="W8" s="343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50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47" t="str">
        <f>IF(numberPr_ch="",IF(numberPr="","",numberPr),numberPr_ch)</f>
        <v>23-вод</v>
      </c>
      <c r="O9" s="747"/>
      <c r="P9" s="747"/>
      <c r="Q9" s="747"/>
      <c r="R9" s="747"/>
      <c r="S9" s="747"/>
      <c r="T9" s="747"/>
      <c r="U9" s="747"/>
      <c r="V9" s="641"/>
      <c r="W9" s="343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50" s="465" customFormat="1" ht="18.75">
      <c r="G10" s="466"/>
      <c r="H10" s="466"/>
      <c r="L10" s="464"/>
      <c r="M10" s="475" t="s">
        <v>536</v>
      </c>
      <c r="N10" s="747" t="str">
        <f>IF(IstPub_ch="",IF(IstPub="","",IstPub),IstPub_ch)</f>
        <v xml:space="preserve">"Курская правда" №71-72 от17.06.2021 </v>
      </c>
      <c r="O10" s="747"/>
      <c r="P10" s="747"/>
      <c r="Q10" s="747"/>
      <c r="R10" s="747"/>
      <c r="S10" s="747"/>
      <c r="T10" s="747"/>
      <c r="U10" s="747"/>
      <c r="V10" s="641"/>
      <c r="W10" s="343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50" s="319" customFormat="1" ht="9.75" hidden="1" customHeight="1">
      <c r="L11" s="776"/>
      <c r="M11" s="776"/>
      <c r="N11" s="338"/>
      <c r="O11" s="338"/>
      <c r="P11" s="338"/>
      <c r="Q11" s="338"/>
      <c r="R11" s="338"/>
      <c r="S11" s="777"/>
      <c r="T11" s="777"/>
      <c r="U11" s="777"/>
      <c r="V11" s="777"/>
      <c r="W11" s="777"/>
      <c r="X11" s="777"/>
      <c r="Y11" s="316"/>
      <c r="AD11" s="319" t="s">
        <v>415</v>
      </c>
      <c r="AE11" s="319" t="s">
        <v>416</v>
      </c>
      <c r="AF11" s="319" t="s">
        <v>415</v>
      </c>
      <c r="AG11" s="319" t="s">
        <v>416</v>
      </c>
    </row>
    <row r="12" spans="7:50" s="255" customFormat="1" ht="11.25" hidden="1">
      <c r="G12" s="254"/>
      <c r="H12" s="254"/>
      <c r="L12" s="725"/>
      <c r="M12" s="725"/>
      <c r="N12" s="211"/>
      <c r="O12" s="211"/>
      <c r="P12" s="211"/>
      <c r="Q12" s="211"/>
      <c r="R12" s="211"/>
      <c r="S12" s="778"/>
      <c r="T12" s="778"/>
      <c r="U12" s="778"/>
      <c r="V12" s="778"/>
      <c r="W12" s="778"/>
      <c r="X12" s="778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779"/>
      <c r="T13" s="779"/>
      <c r="U13" s="779"/>
      <c r="V13" s="779"/>
      <c r="W13" s="779"/>
      <c r="X13" s="779"/>
      <c r="Y13" s="419"/>
      <c r="AD13" s="779"/>
      <c r="AE13" s="779"/>
      <c r="AF13" s="779"/>
      <c r="AG13" s="779"/>
      <c r="AH13" s="779"/>
      <c r="AI13" s="779"/>
      <c r="AJ13" s="779"/>
      <c r="AK13" s="779"/>
    </row>
    <row r="14" spans="7:50">
      <c r="J14" s="86"/>
      <c r="K14" s="86"/>
      <c r="L14" s="759" t="s">
        <v>480</v>
      </c>
      <c r="M14" s="759"/>
      <c r="N14" s="759"/>
      <c r="O14" s="759"/>
      <c r="P14" s="759"/>
      <c r="Q14" s="759"/>
      <c r="R14" s="759"/>
      <c r="S14" s="759"/>
      <c r="T14" s="759"/>
      <c r="U14" s="759"/>
      <c r="V14" s="759"/>
      <c r="W14" s="759"/>
      <c r="X14" s="759"/>
      <c r="Y14" s="759"/>
      <c r="Z14" s="759"/>
      <c r="AA14" s="759"/>
      <c r="AB14" s="759"/>
      <c r="AC14" s="759"/>
      <c r="AD14" s="759"/>
      <c r="AE14" s="759"/>
      <c r="AF14" s="759"/>
      <c r="AG14" s="759"/>
      <c r="AH14" s="759"/>
      <c r="AI14" s="759"/>
      <c r="AJ14" s="759"/>
      <c r="AK14" s="759"/>
      <c r="AL14" s="759"/>
      <c r="AM14" s="690" t="s">
        <v>481</v>
      </c>
    </row>
    <row r="15" spans="7:50" ht="14.25" customHeight="1">
      <c r="J15" s="86"/>
      <c r="K15" s="86"/>
      <c r="L15" s="759" t="s">
        <v>95</v>
      </c>
      <c r="M15" s="759" t="s">
        <v>511</v>
      </c>
      <c r="N15" s="780" t="s">
        <v>655</v>
      </c>
      <c r="O15" s="781"/>
      <c r="P15" s="781"/>
      <c r="Q15" s="782"/>
      <c r="R15" s="789" t="s">
        <v>656</v>
      </c>
      <c r="S15" s="789"/>
      <c r="T15" s="789"/>
      <c r="U15" s="789"/>
      <c r="V15" s="789" t="s">
        <v>657</v>
      </c>
      <c r="W15" s="789"/>
      <c r="X15" s="789"/>
      <c r="Y15" s="789"/>
      <c r="Z15" s="789" t="s">
        <v>393</v>
      </c>
      <c r="AA15" s="789"/>
      <c r="AB15" s="789"/>
      <c r="AC15" s="789"/>
      <c r="AD15" s="789" t="s">
        <v>499</v>
      </c>
      <c r="AE15" s="789"/>
      <c r="AF15" s="789"/>
      <c r="AG15" s="789"/>
      <c r="AH15" s="789"/>
      <c r="AI15" s="789"/>
      <c r="AJ15" s="789"/>
      <c r="AK15" s="759" t="s">
        <v>344</v>
      </c>
      <c r="AL15" s="751" t="s">
        <v>278</v>
      </c>
      <c r="AM15" s="690"/>
    </row>
    <row r="16" spans="7:50" ht="26.25" customHeight="1">
      <c r="J16" s="86"/>
      <c r="K16" s="86"/>
      <c r="L16" s="759"/>
      <c r="M16" s="759"/>
      <c r="N16" s="783"/>
      <c r="O16" s="784"/>
      <c r="P16" s="784"/>
      <c r="Q16" s="785"/>
      <c r="R16" s="789"/>
      <c r="S16" s="789"/>
      <c r="T16" s="789"/>
      <c r="U16" s="789"/>
      <c r="V16" s="789"/>
      <c r="W16" s="789"/>
      <c r="X16" s="789"/>
      <c r="Y16" s="789"/>
      <c r="Z16" s="789"/>
      <c r="AA16" s="789"/>
      <c r="AB16" s="789"/>
      <c r="AC16" s="789"/>
      <c r="AD16" s="789" t="s">
        <v>658</v>
      </c>
      <c r="AE16" s="789"/>
      <c r="AF16" s="690" t="s">
        <v>659</v>
      </c>
      <c r="AG16" s="690"/>
      <c r="AH16" s="791" t="s">
        <v>501</v>
      </c>
      <c r="AI16" s="791"/>
      <c r="AJ16" s="791"/>
      <c r="AK16" s="759"/>
      <c r="AL16" s="751"/>
      <c r="AM16" s="690"/>
    </row>
    <row r="17" spans="1:53" ht="14.25" customHeight="1">
      <c r="J17" s="86"/>
      <c r="K17" s="86"/>
      <c r="L17" s="759"/>
      <c r="M17" s="759"/>
      <c r="N17" s="786"/>
      <c r="O17" s="787"/>
      <c r="P17" s="787"/>
      <c r="Q17" s="788"/>
      <c r="R17" s="789"/>
      <c r="S17" s="789"/>
      <c r="T17" s="789"/>
      <c r="U17" s="789"/>
      <c r="V17" s="789"/>
      <c r="W17" s="789"/>
      <c r="X17" s="789"/>
      <c r="Y17" s="789"/>
      <c r="Z17" s="789"/>
      <c r="AA17" s="789"/>
      <c r="AB17" s="789"/>
      <c r="AC17" s="789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391</v>
      </c>
      <c r="AI17" s="790" t="s">
        <v>392</v>
      </c>
      <c r="AJ17" s="790"/>
      <c r="AK17" s="759"/>
      <c r="AL17" s="751"/>
      <c r="AM17" s="690"/>
    </row>
    <row r="18" spans="1:53" ht="12" customHeight="1">
      <c r="J18" s="86"/>
      <c r="K18" s="248">
        <v>1</v>
      </c>
      <c r="L18" s="586" t="s">
        <v>96</v>
      </c>
      <c r="M18" s="586" t="s">
        <v>52</v>
      </c>
      <c r="N18" s="746">
        <f ca="1">OFFSET(N18,0,-1)+1</f>
        <v>3</v>
      </c>
      <c r="O18" s="746"/>
      <c r="P18" s="746"/>
      <c r="Q18" s="746"/>
      <c r="R18" s="746">
        <f ca="1">OFFSET(R18,0,-4)+1</f>
        <v>4</v>
      </c>
      <c r="S18" s="746"/>
      <c r="T18" s="746"/>
      <c r="U18" s="746"/>
      <c r="V18" s="746">
        <f ca="1">OFFSET(V18,0,-4)+1</f>
        <v>5</v>
      </c>
      <c r="W18" s="746"/>
      <c r="X18" s="746"/>
      <c r="Y18" s="746"/>
      <c r="Z18" s="588"/>
      <c r="AA18" s="588"/>
      <c r="AB18" s="588">
        <f ca="1">OFFSET(V18,0,0)+1</f>
        <v>6</v>
      </c>
      <c r="AC18" s="589">
        <f ca="1">AB18</f>
        <v>6</v>
      </c>
      <c r="AD18" s="587">
        <f ca="1">OFFSET(AD18,0,-1)+1</f>
        <v>7</v>
      </c>
      <c r="AE18" s="587">
        <f t="shared" ref="AE18:AJ18" ca="1" si="0">OFFSET(AE18,0,-1)+1</f>
        <v>8</v>
      </c>
      <c r="AF18" s="587">
        <f t="shared" ca="1" si="0"/>
        <v>9</v>
      </c>
      <c r="AG18" s="587">
        <f t="shared" ca="1" si="0"/>
        <v>10</v>
      </c>
      <c r="AH18" s="587">
        <f t="shared" ca="1" si="0"/>
        <v>11</v>
      </c>
      <c r="AI18" s="587">
        <f t="shared" ca="1" si="0"/>
        <v>12</v>
      </c>
      <c r="AJ18" s="587">
        <f t="shared" ca="1" si="0"/>
        <v>13</v>
      </c>
      <c r="AK18" s="587">
        <f ca="1">OFFSET(AK18,0,-1)+1</f>
        <v>14</v>
      </c>
      <c r="AL18" s="590"/>
      <c r="AM18" s="587">
        <v>15</v>
      </c>
    </row>
    <row r="19" spans="1:53" ht="22.5">
      <c r="A19" s="769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8" t="e">
        <f ca="1">mergeValue(A19)</f>
        <v>#NAME?</v>
      </c>
      <c r="M19" s="585" t="s">
        <v>23</v>
      </c>
      <c r="N19" s="771"/>
      <c r="O19" s="771"/>
      <c r="P19" s="771"/>
      <c r="Q19" s="771"/>
      <c r="R19" s="771"/>
      <c r="S19" s="771"/>
      <c r="T19" s="771"/>
      <c r="U19" s="771"/>
      <c r="V19" s="771"/>
      <c r="W19" s="771"/>
      <c r="X19" s="771"/>
      <c r="Y19" s="771"/>
      <c r="Z19" s="771"/>
      <c r="AA19" s="771"/>
      <c r="AB19" s="771"/>
      <c r="AC19" s="771"/>
      <c r="AD19" s="771"/>
      <c r="AE19" s="771"/>
      <c r="AF19" s="771"/>
      <c r="AG19" s="771"/>
      <c r="AH19" s="771"/>
      <c r="AI19" s="771"/>
      <c r="AJ19" s="771"/>
      <c r="AK19" s="771"/>
      <c r="AL19" s="771"/>
      <c r="AM19" s="597" t="s">
        <v>507</v>
      </c>
    </row>
    <row r="20" spans="1:53" ht="22.5">
      <c r="A20" s="769"/>
      <c r="B20" s="769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e">
        <f ca="1">mergeValue(A20) &amp;"."&amp; mergeValue(B20)</f>
        <v>#NAME?</v>
      </c>
      <c r="M20" s="159" t="s">
        <v>18</v>
      </c>
      <c r="N20" s="770"/>
      <c r="O20" s="770"/>
      <c r="P20" s="770"/>
      <c r="Q20" s="770"/>
      <c r="R20" s="770"/>
      <c r="S20" s="770"/>
      <c r="T20" s="770"/>
      <c r="U20" s="770"/>
      <c r="V20" s="770"/>
      <c r="W20" s="770"/>
      <c r="X20" s="770"/>
      <c r="Y20" s="770"/>
      <c r="Z20" s="770"/>
      <c r="AA20" s="770"/>
      <c r="AB20" s="770"/>
      <c r="AC20" s="770"/>
      <c r="AD20" s="770"/>
      <c r="AE20" s="770"/>
      <c r="AF20" s="770"/>
      <c r="AG20" s="770"/>
      <c r="AH20" s="770"/>
      <c r="AI20" s="770"/>
      <c r="AJ20" s="770"/>
      <c r="AK20" s="770"/>
      <c r="AL20" s="770"/>
      <c r="AM20" s="558" t="s">
        <v>508</v>
      </c>
    </row>
    <row r="21" spans="1:53" ht="45">
      <c r="A21" s="769"/>
      <c r="B21" s="769"/>
      <c r="C21" s="769">
        <v>1</v>
      </c>
      <c r="D21" s="298"/>
      <c r="E21" s="298"/>
      <c r="F21" s="348"/>
      <c r="G21" s="349"/>
      <c r="H21" s="349"/>
      <c r="I21" s="219"/>
      <c r="J21" s="46"/>
      <c r="K21" s="35"/>
      <c r="L21" s="339" t="e">
        <f ca="1">mergeValue(A21) &amp;"."&amp; mergeValue(B21)&amp;"."&amp; mergeValue(C21)</f>
        <v>#NAME?</v>
      </c>
      <c r="M21" s="160" t="s">
        <v>652</v>
      </c>
      <c r="N21" s="770"/>
      <c r="O21" s="770"/>
      <c r="P21" s="770"/>
      <c r="Q21" s="770"/>
      <c r="R21" s="770"/>
      <c r="S21" s="770"/>
      <c r="T21" s="770"/>
      <c r="U21" s="770"/>
      <c r="V21" s="770"/>
      <c r="W21" s="770"/>
      <c r="X21" s="770"/>
      <c r="Y21" s="770"/>
      <c r="Z21" s="770"/>
      <c r="AA21" s="770"/>
      <c r="AB21" s="770"/>
      <c r="AC21" s="770"/>
      <c r="AD21" s="770"/>
      <c r="AE21" s="770"/>
      <c r="AF21" s="770"/>
      <c r="AG21" s="770"/>
      <c r="AH21" s="770"/>
      <c r="AI21" s="770"/>
      <c r="AJ21" s="770"/>
      <c r="AK21" s="770"/>
      <c r="AL21" s="770"/>
      <c r="AM21" s="558" t="s">
        <v>653</v>
      </c>
    </row>
    <row r="22" spans="1:53" ht="20.100000000000001" customHeight="1">
      <c r="A22" s="769"/>
      <c r="B22" s="769"/>
      <c r="C22" s="769"/>
      <c r="D22" s="769">
        <v>1</v>
      </c>
      <c r="E22" s="298"/>
      <c r="F22" s="348"/>
      <c r="G22" s="349"/>
      <c r="H22" s="349"/>
      <c r="I22" s="772"/>
      <c r="J22" s="773"/>
      <c r="K22" s="737"/>
      <c r="L22" s="774" t="e">
        <f ca="1">mergeValue(A22) &amp;"."&amp; mergeValue(B22)&amp;"."&amp; mergeValue(C22)&amp;"."&amp; mergeValue(D22)</f>
        <v>#NAME?</v>
      </c>
      <c r="M22" s="775"/>
      <c r="N22" s="740" t="s">
        <v>87</v>
      </c>
      <c r="O22" s="760"/>
      <c r="P22" s="764" t="s">
        <v>96</v>
      </c>
      <c r="Q22" s="765"/>
      <c r="R22" s="740" t="s">
        <v>88</v>
      </c>
      <c r="S22" s="760"/>
      <c r="T22" s="761">
        <v>1</v>
      </c>
      <c r="U22" s="766"/>
      <c r="V22" s="740" t="s">
        <v>88</v>
      </c>
      <c r="W22" s="760"/>
      <c r="X22" s="761">
        <v>1</v>
      </c>
      <c r="Y22" s="762"/>
      <c r="Z22" s="740" t="s">
        <v>88</v>
      </c>
      <c r="AA22" s="191"/>
      <c r="AB22" s="113">
        <v>1</v>
      </c>
      <c r="AC22" s="604"/>
      <c r="AD22" s="580"/>
      <c r="AE22" s="580"/>
      <c r="AF22" s="580"/>
      <c r="AG22" s="580"/>
      <c r="AH22" s="582"/>
      <c r="AI22" s="579" t="s">
        <v>87</v>
      </c>
      <c r="AJ22" s="582"/>
      <c r="AK22" s="596" t="s">
        <v>88</v>
      </c>
      <c r="AL22" s="282"/>
      <c r="AM22" s="756" t="s">
        <v>684</v>
      </c>
      <c r="AN22" s="298" t="e">
        <f ca="1">strCheckDateOnDP(V22:AL22,List06_9_DP)</f>
        <v>#NAME?</v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769"/>
      <c r="B23" s="769"/>
      <c r="C23" s="769"/>
      <c r="D23" s="769"/>
      <c r="E23" s="298"/>
      <c r="F23" s="348"/>
      <c r="G23" s="349"/>
      <c r="H23" s="349"/>
      <c r="I23" s="772"/>
      <c r="J23" s="773"/>
      <c r="K23" s="737"/>
      <c r="L23" s="774"/>
      <c r="M23" s="775"/>
      <c r="N23" s="740"/>
      <c r="O23" s="760"/>
      <c r="P23" s="764"/>
      <c r="Q23" s="765"/>
      <c r="R23" s="740"/>
      <c r="S23" s="760"/>
      <c r="T23" s="761"/>
      <c r="U23" s="767"/>
      <c r="V23" s="740"/>
      <c r="W23" s="760"/>
      <c r="X23" s="761"/>
      <c r="Y23" s="763"/>
      <c r="Z23" s="740"/>
      <c r="AA23" s="444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7"/>
      <c r="AM23" s="757"/>
      <c r="AO23" s="317"/>
      <c r="AP23" s="317"/>
      <c r="AQ23" s="317"/>
      <c r="AR23" s="317"/>
      <c r="AS23" s="317"/>
      <c r="AT23" s="317"/>
    </row>
    <row r="24" spans="1:53" ht="20.100000000000001" customHeight="1">
      <c r="A24" s="769"/>
      <c r="B24" s="769"/>
      <c r="C24" s="769"/>
      <c r="D24" s="769"/>
      <c r="E24" s="298"/>
      <c r="F24" s="348"/>
      <c r="G24" s="349"/>
      <c r="H24" s="349"/>
      <c r="I24" s="772"/>
      <c r="J24" s="773"/>
      <c r="K24" s="737"/>
      <c r="L24" s="774"/>
      <c r="M24" s="775"/>
      <c r="N24" s="740"/>
      <c r="O24" s="760"/>
      <c r="P24" s="764"/>
      <c r="Q24" s="765"/>
      <c r="R24" s="740"/>
      <c r="S24" s="760"/>
      <c r="T24" s="761"/>
      <c r="U24" s="768"/>
      <c r="V24" s="740"/>
      <c r="W24" s="446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757"/>
      <c r="AO24" s="317"/>
      <c r="AP24" s="317"/>
      <c r="AQ24" s="317"/>
      <c r="AR24" s="317"/>
      <c r="AS24" s="317"/>
      <c r="AT24" s="317"/>
    </row>
    <row r="25" spans="1:53" ht="20.100000000000001" customHeight="1">
      <c r="A25" s="769"/>
      <c r="B25" s="769"/>
      <c r="C25" s="769"/>
      <c r="D25" s="769"/>
      <c r="E25" s="298"/>
      <c r="F25" s="348"/>
      <c r="G25" s="349"/>
      <c r="H25" s="349"/>
      <c r="I25" s="772"/>
      <c r="J25" s="773"/>
      <c r="K25" s="737"/>
      <c r="L25" s="774"/>
      <c r="M25" s="775"/>
      <c r="N25" s="740"/>
      <c r="O25" s="760"/>
      <c r="P25" s="764"/>
      <c r="Q25" s="765"/>
      <c r="R25" s="740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757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769"/>
      <c r="B26" s="769"/>
      <c r="C26" s="769"/>
      <c r="D26" s="769"/>
      <c r="E26" s="350"/>
      <c r="F26" s="351"/>
      <c r="G26" s="350"/>
      <c r="H26" s="350"/>
      <c r="I26" s="772"/>
      <c r="J26" s="773"/>
      <c r="K26" s="737"/>
      <c r="L26" s="774"/>
      <c r="M26" s="775"/>
      <c r="N26" s="740"/>
      <c r="O26" s="445"/>
      <c r="P26" s="164"/>
      <c r="Q26" s="210" t="s">
        <v>394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757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769"/>
      <c r="B27" s="769"/>
      <c r="C27" s="769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758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769"/>
      <c r="B28" s="769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660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769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697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7:53" ht="14.25" customHeight="1">
      <c r="G33" s="35"/>
      <c r="H33" s="35"/>
      <c r="I33" s="35"/>
      <c r="J33" s="35"/>
      <c r="K33" s="35"/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 link="1"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V7:W10 M22:M26" xr:uid="{00000000-0002-0000-0B00-000000000000}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 xr:uid="{00000000-0002-0000-0B00-000001000000}"/>
    <dataValidation allowBlank="1" promptTitle="checkPeriodRange" sqref="AG23:AL23" xr:uid="{00000000-0002-0000-0B00-000002000000}"/>
    <dataValidation type="decimal" allowBlank="1" showErrorMessage="1" errorTitle="Ошибка" error="Допускается ввод только действительных чисел!" sqref="AD22:AG22 Q22:Q25" xr:uid="{00000000-0002-0000-0B00-000003000000}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 xr:uid="{00000000-0002-0000-0B00-000004000000}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05_10">
    <tabColor theme="0" tint="-0.249977111117893"/>
  </sheetPr>
  <dimension ref="A1:T43"/>
  <sheetViews>
    <sheetView showGridLines="0" topLeftCell="E22" zoomScaleNormal="100" workbookViewId="0">
      <selection activeCell="G52" sqref="G52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212</v>
      </c>
    </row>
    <row r="2" spans="1:20" ht="22.5">
      <c r="F2" s="731" t="s">
        <v>526</v>
      </c>
      <c r="G2" s="732"/>
      <c r="H2" s="733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690" t="s">
        <v>480</v>
      </c>
      <c r="G4" s="690"/>
      <c r="H4" s="690"/>
      <c r="I4" s="734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3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23.06.2021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35">
        <v>1</v>
      </c>
      <c r="B8" s="319"/>
      <c r="C8" s="319"/>
      <c r="D8" s="319"/>
      <c r="F8" s="473" t="e">
        <f ca="1">"2." &amp;mergeValue(A8)</f>
        <v>#NAME?</v>
      </c>
      <c r="G8" s="560" t="s">
        <v>529</v>
      </c>
      <c r="H8" s="456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624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35"/>
      <c r="B9" s="319"/>
      <c r="C9" s="319"/>
      <c r="D9" s="319"/>
      <c r="F9" s="473" t="e">
        <f ca="1">"3." &amp;mergeValue(A9)</f>
        <v>#NAME?</v>
      </c>
      <c r="G9" s="560" t="s">
        <v>530</v>
      </c>
      <c r="H9" s="456" t="str">
        <f>IF('Перечень тарифов'!F21="","наименование отсутствует","" &amp; 'Перечень тарифов'!F21 &amp; "")</f>
        <v>Подключение (технологическое присоединение) к централизованной системе водоотведения</v>
      </c>
      <c r="I9" s="286" t="s">
        <v>622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35"/>
      <c r="B10" s="319"/>
      <c r="C10" s="319"/>
      <c r="D10" s="319"/>
      <c r="F10" s="473" t="e">
        <f ca="1">"4."&amp;mergeValue(A10)</f>
        <v>#NAME?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35"/>
      <c r="B11" s="735">
        <v>1</v>
      </c>
      <c r="C11" s="484"/>
      <c r="D11" s="484"/>
      <c r="F11" s="473" t="e">
        <f ca="1">"4."&amp;mergeValue(A11) &amp;"."&amp;mergeValue(B11)</f>
        <v>#NAME?</v>
      </c>
      <c r="G11" s="463" t="s">
        <v>626</v>
      </c>
      <c r="H11" s="456" t="str">
        <f>IF(region_name="","",region_name)</f>
        <v>Курская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35"/>
      <c r="B12" s="735"/>
      <c r="C12" s="735">
        <v>1</v>
      </c>
      <c r="D12" s="484"/>
      <c r="F12" s="473" t="e">
        <f ca="1">"4."&amp;mergeValue(A12) &amp;"."&amp;mergeValue(B12)&amp;"."&amp;mergeValue(C12)</f>
        <v>#NAME?</v>
      </c>
      <c r="G12" s="481" t="s">
        <v>532</v>
      </c>
      <c r="H12" s="456" t="str">
        <f>IF(Территории!H13="","","" &amp; Территории!H13 &amp; "")</f>
        <v>Курский муниципальный район</v>
      </c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35"/>
      <c r="B13" s="735"/>
      <c r="C13" s="735"/>
      <c r="D13" s="484">
        <v>1</v>
      </c>
      <c r="F13" s="473" t="e">
        <f ca="1">"4."&amp;mergeValue(A13) &amp;"."&amp;mergeValue(B13)&amp;"."&amp;mergeValue(C13)&amp;"."&amp;mergeValue(D13)</f>
        <v>#NAME?</v>
      </c>
      <c r="G13" s="563" t="s">
        <v>533</v>
      </c>
      <c r="H13" s="456" t="str">
        <f>IF(Территории!R14="","","" &amp; Территории!R14 &amp; "")</f>
        <v>Винниковский сельсовет (38620420)</v>
      </c>
      <c r="I13" s="649" t="s">
        <v>625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22.5">
      <c r="A14" s="735"/>
      <c r="B14" s="319">
        <v>2</v>
      </c>
      <c r="C14" s="319"/>
      <c r="D14" s="319"/>
      <c r="F14" s="657" t="e">
        <f ca="1">"4."&amp;mergeValue(A14)</f>
        <v>#NAME?</v>
      </c>
      <c r="G14" s="560" t="s">
        <v>531</v>
      </c>
      <c r="H14" s="654" t="s">
        <v>484</v>
      </c>
      <c r="I14" s="286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35"/>
      <c r="B15" s="735">
        <v>2</v>
      </c>
      <c r="C15" s="648"/>
      <c r="D15" s="648"/>
      <c r="F15" s="657" t="e">
        <f ca="1">"4."&amp;mergeValue(A15) &amp;"."&amp;mergeValue(B15)</f>
        <v>#NAME?</v>
      </c>
      <c r="G15" s="463" t="s">
        <v>626</v>
      </c>
      <c r="H15" s="650" t="str">
        <f>IF(region_name="","",region_name)</f>
        <v>Курская область</v>
      </c>
      <c r="I15" s="286" t="s">
        <v>534</v>
      </c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22.5">
      <c r="A16" s="735"/>
      <c r="B16" s="735"/>
      <c r="C16" s="735">
        <v>1</v>
      </c>
      <c r="D16" s="648"/>
      <c r="F16" s="657" t="e">
        <f ca="1">"4."&amp;mergeValue(A16) &amp;"."&amp;mergeValue(B16)&amp;"."&amp;mergeValue(C16)</f>
        <v>#NAME?</v>
      </c>
      <c r="G16" s="481" t="s">
        <v>532</v>
      </c>
      <c r="H16" s="650" t="str">
        <f>IF(Территории!H16="","","" &amp; Территории!H16 &amp; "")</f>
        <v>Курский муниципальный район</v>
      </c>
      <c r="I16" s="286" t="s">
        <v>535</v>
      </c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56.25">
      <c r="A17" s="735"/>
      <c r="B17" s="735"/>
      <c r="C17" s="735"/>
      <c r="D17" s="648">
        <v>1</v>
      </c>
      <c r="F17" s="657" t="e">
        <f ca="1">"4."&amp;mergeValue(A17) &amp;"."&amp;mergeValue(B17)&amp;"."&amp;mergeValue(C17)&amp;"."&amp;mergeValue(D17)</f>
        <v>#NAME?</v>
      </c>
      <c r="G17" s="563" t="s">
        <v>533</v>
      </c>
      <c r="H17" s="650" t="str">
        <f>IF(Территории!R17="","","" &amp; Территории!R17 &amp; "")</f>
        <v>Ворошневский сельсовет (38620424)</v>
      </c>
      <c r="I17" s="649" t="s">
        <v>625</v>
      </c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255" customFormat="1" ht="22.5">
      <c r="A18" s="735"/>
      <c r="B18" s="319">
        <v>3</v>
      </c>
      <c r="C18" s="319"/>
      <c r="D18" s="319"/>
      <c r="F18" s="657" t="e">
        <f ca="1">"4."&amp;mergeValue(A18)</f>
        <v>#NAME?</v>
      </c>
      <c r="G18" s="560" t="s">
        <v>531</v>
      </c>
      <c r="H18" s="654" t="s">
        <v>484</v>
      </c>
      <c r="I18" s="286"/>
      <c r="J18" s="472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s="255" customFormat="1" ht="18.75">
      <c r="A19" s="735"/>
      <c r="B19" s="735">
        <v>2</v>
      </c>
      <c r="C19" s="648"/>
      <c r="D19" s="648"/>
      <c r="F19" s="657" t="e">
        <f ca="1">"4."&amp;mergeValue(A19) &amp;"."&amp;mergeValue(B19)</f>
        <v>#NAME?</v>
      </c>
      <c r="G19" s="463" t="s">
        <v>626</v>
      </c>
      <c r="H19" s="650" t="str">
        <f>IF(region_name="","",region_name)</f>
        <v>Курская область</v>
      </c>
      <c r="I19" s="286" t="s">
        <v>534</v>
      </c>
      <c r="J19" s="472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s="255" customFormat="1" ht="22.5">
      <c r="A20" s="735"/>
      <c r="B20" s="735"/>
      <c r="C20" s="735">
        <v>1</v>
      </c>
      <c r="D20" s="648"/>
      <c r="F20" s="657" t="e">
        <f ca="1">"4."&amp;mergeValue(A20) &amp;"."&amp;mergeValue(B20)&amp;"."&amp;mergeValue(C20)</f>
        <v>#NAME?</v>
      </c>
      <c r="G20" s="481" t="s">
        <v>532</v>
      </c>
      <c r="H20" s="650" t="str">
        <f>IF(Территории!H19="","","" &amp; Территории!H19 &amp; "")</f>
        <v>Курский муниципальный район</v>
      </c>
      <c r="I20" s="286" t="s">
        <v>535</v>
      </c>
      <c r="J20" s="472"/>
      <c r="K20" s="319"/>
      <c r="L20" s="319"/>
      <c r="M20" s="319"/>
      <c r="N20" s="319"/>
      <c r="O20" s="319"/>
      <c r="P20" s="319"/>
      <c r="Q20" s="319"/>
      <c r="R20" s="319"/>
      <c r="S20" s="319"/>
      <c r="T20" s="319"/>
    </row>
    <row r="21" spans="1:20" s="255" customFormat="1" ht="56.25">
      <c r="A21" s="735"/>
      <c r="B21" s="735"/>
      <c r="C21" s="735"/>
      <c r="D21" s="648">
        <v>1</v>
      </c>
      <c r="F21" s="657" t="e">
        <f ca="1">"4."&amp;mergeValue(A21) &amp;"."&amp;mergeValue(B21)&amp;"."&amp;mergeValue(C21)&amp;"."&amp;mergeValue(D21)</f>
        <v>#NAME?</v>
      </c>
      <c r="G21" s="563" t="s">
        <v>533</v>
      </c>
      <c r="H21" s="650" t="str">
        <f>IF(Территории!R20="","","" &amp; Территории!R20 &amp; "")</f>
        <v>Камышинский сельсовет (38620426)</v>
      </c>
      <c r="I21" s="649" t="s">
        <v>625</v>
      </c>
      <c r="J21" s="472"/>
      <c r="K21" s="319"/>
      <c r="L21" s="319"/>
      <c r="M21" s="319"/>
      <c r="N21" s="319"/>
      <c r="O21" s="319"/>
      <c r="P21" s="319"/>
      <c r="Q21" s="319"/>
      <c r="R21" s="319"/>
      <c r="S21" s="319"/>
      <c r="T21" s="319"/>
    </row>
    <row r="22" spans="1:20" s="255" customFormat="1" ht="22.5">
      <c r="A22" s="735"/>
      <c r="B22" s="319">
        <v>3</v>
      </c>
      <c r="C22" s="319"/>
      <c r="D22" s="319"/>
      <c r="F22" s="657" t="e">
        <f ca="1">"4."&amp;mergeValue(A22)</f>
        <v>#NAME?</v>
      </c>
      <c r="G22" s="560" t="s">
        <v>531</v>
      </c>
      <c r="H22" s="654" t="s">
        <v>484</v>
      </c>
      <c r="I22" s="286"/>
      <c r="J22" s="472"/>
      <c r="K22" s="319"/>
      <c r="L22" s="319"/>
      <c r="M22" s="319"/>
      <c r="N22" s="319"/>
      <c r="O22" s="319"/>
      <c r="P22" s="319"/>
      <c r="Q22" s="319"/>
      <c r="R22" s="319"/>
      <c r="S22" s="319"/>
      <c r="T22" s="319"/>
    </row>
    <row r="23" spans="1:20" s="255" customFormat="1" ht="18.75">
      <c r="A23" s="735"/>
      <c r="B23" s="735">
        <v>2</v>
      </c>
      <c r="C23" s="648"/>
      <c r="D23" s="648"/>
      <c r="F23" s="657" t="e">
        <f ca="1">"4."&amp;mergeValue(A23) &amp;"."&amp;mergeValue(B23)</f>
        <v>#NAME?</v>
      </c>
      <c r="G23" s="463" t="s">
        <v>626</v>
      </c>
      <c r="H23" s="650" t="str">
        <f>IF(region_name="","",region_name)</f>
        <v>Курская область</v>
      </c>
      <c r="I23" s="286" t="s">
        <v>534</v>
      </c>
      <c r="J23" s="472"/>
      <c r="K23" s="319"/>
      <c r="L23" s="319"/>
      <c r="M23" s="319"/>
      <c r="N23" s="319"/>
      <c r="O23" s="319"/>
      <c r="P23" s="319"/>
      <c r="Q23" s="319"/>
      <c r="R23" s="319"/>
      <c r="S23" s="319"/>
      <c r="T23" s="319"/>
    </row>
    <row r="24" spans="1:20" s="255" customFormat="1" ht="22.5">
      <c r="A24" s="735"/>
      <c r="B24" s="735"/>
      <c r="C24" s="735">
        <v>1</v>
      </c>
      <c r="D24" s="648"/>
      <c r="F24" s="657" t="e">
        <f ca="1">"4."&amp;mergeValue(A24) &amp;"."&amp;mergeValue(B24)&amp;"."&amp;mergeValue(C24)</f>
        <v>#NAME?</v>
      </c>
      <c r="G24" s="481" t="s">
        <v>532</v>
      </c>
      <c r="H24" s="650" t="str">
        <f>IF(Территории!H22="","","" &amp; Территории!H22 &amp; "")</f>
        <v>Курский муниципальный район</v>
      </c>
      <c r="I24" s="286" t="s">
        <v>535</v>
      </c>
      <c r="J24" s="472"/>
      <c r="K24" s="319"/>
      <c r="L24" s="319"/>
      <c r="M24" s="319"/>
      <c r="N24" s="319"/>
      <c r="O24" s="319"/>
      <c r="P24" s="319"/>
      <c r="Q24" s="319"/>
      <c r="R24" s="319"/>
      <c r="S24" s="319"/>
      <c r="T24" s="319"/>
    </row>
    <row r="25" spans="1:20" s="255" customFormat="1" ht="56.25">
      <c r="A25" s="735"/>
      <c r="B25" s="735"/>
      <c r="C25" s="735"/>
      <c r="D25" s="648">
        <v>1</v>
      </c>
      <c r="F25" s="657" t="e">
        <f ca="1">"4."&amp;mergeValue(A25) &amp;"."&amp;mergeValue(B25)&amp;"."&amp;mergeValue(C25)&amp;"."&amp;mergeValue(D25)</f>
        <v>#NAME?</v>
      </c>
      <c r="G25" s="563" t="s">
        <v>533</v>
      </c>
      <c r="H25" s="650" t="str">
        <f>IF(Территории!R23="","","" &amp; Территории!R23 &amp; "")</f>
        <v>Клюквинский сельсовет (38620428)</v>
      </c>
      <c r="I25" s="649" t="s">
        <v>625</v>
      </c>
      <c r="J25" s="472"/>
      <c r="K25" s="319"/>
      <c r="L25" s="319"/>
      <c r="M25" s="319"/>
      <c r="N25" s="319"/>
      <c r="O25" s="319"/>
      <c r="P25" s="319"/>
      <c r="Q25" s="319"/>
      <c r="R25" s="319"/>
      <c r="S25" s="319"/>
      <c r="T25" s="319"/>
    </row>
    <row r="26" spans="1:20" s="255" customFormat="1" ht="22.5">
      <c r="A26" s="735"/>
      <c r="B26" s="319">
        <v>3</v>
      </c>
      <c r="C26" s="319"/>
      <c r="D26" s="319"/>
      <c r="F26" s="657" t="e">
        <f ca="1">"4."&amp;mergeValue(A26)</f>
        <v>#NAME?</v>
      </c>
      <c r="G26" s="560" t="s">
        <v>531</v>
      </c>
      <c r="H26" s="654" t="s">
        <v>484</v>
      </c>
      <c r="I26" s="286"/>
      <c r="J26" s="472"/>
      <c r="K26" s="319"/>
      <c r="L26" s="319"/>
      <c r="M26" s="319"/>
      <c r="N26" s="319"/>
      <c r="O26" s="319"/>
      <c r="P26" s="319"/>
      <c r="Q26" s="319"/>
      <c r="R26" s="319"/>
      <c r="S26" s="319"/>
      <c r="T26" s="319"/>
    </row>
    <row r="27" spans="1:20" s="255" customFormat="1" ht="18.75">
      <c r="A27" s="735"/>
      <c r="B27" s="735">
        <v>2</v>
      </c>
      <c r="C27" s="648"/>
      <c r="D27" s="648"/>
      <c r="F27" s="657" t="e">
        <f ca="1">"4."&amp;mergeValue(A27) &amp;"."&amp;mergeValue(B27)</f>
        <v>#NAME?</v>
      </c>
      <c r="G27" s="463" t="s">
        <v>626</v>
      </c>
      <c r="H27" s="650" t="str">
        <f>IF(region_name="","",region_name)</f>
        <v>Курская область</v>
      </c>
      <c r="I27" s="286" t="s">
        <v>534</v>
      </c>
      <c r="J27" s="472"/>
      <c r="K27" s="319"/>
      <c r="L27" s="319"/>
      <c r="M27" s="319"/>
      <c r="N27" s="319"/>
      <c r="O27" s="319"/>
      <c r="P27" s="319"/>
      <c r="Q27" s="319"/>
      <c r="R27" s="319"/>
      <c r="S27" s="319"/>
      <c r="T27" s="319"/>
    </row>
    <row r="28" spans="1:20" s="255" customFormat="1" ht="22.5">
      <c r="A28" s="735"/>
      <c r="B28" s="735"/>
      <c r="C28" s="735">
        <v>1</v>
      </c>
      <c r="D28" s="648"/>
      <c r="F28" s="657" t="e">
        <f ca="1">"4."&amp;mergeValue(A28) &amp;"."&amp;mergeValue(B28)&amp;"."&amp;mergeValue(C28)</f>
        <v>#NAME?</v>
      </c>
      <c r="G28" s="481" t="s">
        <v>532</v>
      </c>
      <c r="H28" s="650" t="str">
        <f>IF(Территории!H25="","","" &amp; Территории!H25 &amp; "")</f>
        <v>Курский муниципальный район</v>
      </c>
      <c r="I28" s="286" t="s">
        <v>535</v>
      </c>
      <c r="J28" s="472"/>
      <c r="K28" s="319"/>
      <c r="L28" s="319"/>
      <c r="M28" s="319"/>
      <c r="N28" s="319"/>
      <c r="O28" s="319"/>
      <c r="P28" s="319"/>
      <c r="Q28" s="319"/>
      <c r="R28" s="319"/>
      <c r="S28" s="319"/>
      <c r="T28" s="319"/>
    </row>
    <row r="29" spans="1:20" s="255" customFormat="1" ht="56.25">
      <c r="A29" s="735"/>
      <c r="B29" s="735"/>
      <c r="C29" s="735"/>
      <c r="D29" s="648">
        <v>1</v>
      </c>
      <c r="F29" s="657" t="e">
        <f ca="1">"4."&amp;mergeValue(A29) &amp;"."&amp;mergeValue(B29)&amp;"."&amp;mergeValue(C29)&amp;"."&amp;mergeValue(D29)</f>
        <v>#NAME?</v>
      </c>
      <c r="G29" s="563" t="s">
        <v>533</v>
      </c>
      <c r="H29" s="650" t="str">
        <f>IF(Территории!R26="","","" &amp; Территории!R26 &amp; "")</f>
        <v>Лебяженский сельсовет (38620432)</v>
      </c>
      <c r="I29" s="649" t="s">
        <v>625</v>
      </c>
      <c r="J29" s="472"/>
      <c r="K29" s="319"/>
      <c r="L29" s="319"/>
      <c r="M29" s="319"/>
      <c r="N29" s="319"/>
      <c r="O29" s="319"/>
      <c r="P29" s="319"/>
      <c r="Q29" s="319"/>
      <c r="R29" s="319"/>
      <c r="S29" s="319"/>
      <c r="T29" s="319"/>
    </row>
    <row r="30" spans="1:20" s="255" customFormat="1" ht="22.5">
      <c r="A30" s="735"/>
      <c r="B30" s="319">
        <v>3</v>
      </c>
      <c r="C30" s="319"/>
      <c r="D30" s="319"/>
      <c r="F30" s="657" t="e">
        <f ca="1">"4."&amp;mergeValue(A30)</f>
        <v>#NAME?</v>
      </c>
      <c r="G30" s="560" t="s">
        <v>531</v>
      </c>
      <c r="H30" s="654" t="s">
        <v>484</v>
      </c>
      <c r="I30" s="286"/>
      <c r="J30" s="472"/>
      <c r="K30" s="319"/>
      <c r="L30" s="319"/>
      <c r="M30" s="319"/>
      <c r="N30" s="319"/>
      <c r="O30" s="319"/>
      <c r="P30" s="319"/>
      <c r="Q30" s="319"/>
      <c r="R30" s="319"/>
      <c r="S30" s="319"/>
      <c r="T30" s="319"/>
    </row>
    <row r="31" spans="1:20" s="255" customFormat="1" ht="18.75">
      <c r="A31" s="735"/>
      <c r="B31" s="735">
        <v>2</v>
      </c>
      <c r="C31" s="648"/>
      <c r="D31" s="648"/>
      <c r="F31" s="657" t="e">
        <f ca="1">"4."&amp;mergeValue(A31) &amp;"."&amp;mergeValue(B31)</f>
        <v>#NAME?</v>
      </c>
      <c r="G31" s="463" t="s">
        <v>626</v>
      </c>
      <c r="H31" s="650" t="str">
        <f>IF(region_name="","",region_name)</f>
        <v>Курская область</v>
      </c>
      <c r="I31" s="286" t="s">
        <v>534</v>
      </c>
      <c r="J31" s="472"/>
      <c r="K31" s="319"/>
      <c r="L31" s="319"/>
      <c r="M31" s="319"/>
      <c r="N31" s="319"/>
      <c r="O31" s="319"/>
      <c r="P31" s="319"/>
      <c r="Q31" s="319"/>
      <c r="R31" s="319"/>
      <c r="S31" s="319"/>
      <c r="T31" s="319"/>
    </row>
    <row r="32" spans="1:20" s="255" customFormat="1" ht="22.5">
      <c r="A32" s="735"/>
      <c r="B32" s="735"/>
      <c r="C32" s="735">
        <v>1</v>
      </c>
      <c r="D32" s="648"/>
      <c r="F32" s="657" t="e">
        <f ca="1">"4."&amp;mergeValue(A32) &amp;"."&amp;mergeValue(B32)&amp;"."&amp;mergeValue(C32)</f>
        <v>#NAME?</v>
      </c>
      <c r="G32" s="481" t="s">
        <v>532</v>
      </c>
      <c r="H32" s="650" t="str">
        <f>IF(Территории!H28="","","" &amp; Территории!H28 &amp; "")</f>
        <v>Курский муниципальный район</v>
      </c>
      <c r="I32" s="286" t="s">
        <v>535</v>
      </c>
      <c r="J32" s="472"/>
      <c r="K32" s="319"/>
      <c r="L32" s="319"/>
      <c r="M32" s="319"/>
      <c r="N32" s="319"/>
      <c r="O32" s="319"/>
      <c r="P32" s="319"/>
      <c r="Q32" s="319"/>
      <c r="R32" s="319"/>
      <c r="S32" s="319"/>
      <c r="T32" s="319"/>
    </row>
    <row r="33" spans="1:20" s="255" customFormat="1" ht="56.25">
      <c r="A33" s="735"/>
      <c r="B33" s="735"/>
      <c r="C33" s="735"/>
      <c r="D33" s="648">
        <v>1</v>
      </c>
      <c r="F33" s="657" t="e">
        <f ca="1">"4."&amp;mergeValue(A33) &amp;"."&amp;mergeValue(B33)&amp;"."&amp;mergeValue(C33)&amp;"."&amp;mergeValue(D33)</f>
        <v>#NAME?</v>
      </c>
      <c r="G33" s="563" t="s">
        <v>533</v>
      </c>
      <c r="H33" s="650" t="str">
        <f>IF(Территории!R29="","","" &amp; Территории!R29 &amp; "")</f>
        <v>Нижнемедведицкий сельсовет (38620448)</v>
      </c>
      <c r="I33" s="649" t="s">
        <v>625</v>
      </c>
      <c r="J33" s="472"/>
      <c r="K33" s="319"/>
      <c r="L33" s="319"/>
      <c r="M33" s="319"/>
      <c r="N33" s="319"/>
      <c r="O33" s="319"/>
      <c r="P33" s="319"/>
      <c r="Q33" s="319"/>
      <c r="R33" s="319"/>
      <c r="S33" s="319"/>
      <c r="T33" s="319"/>
    </row>
    <row r="34" spans="1:20" s="255" customFormat="1" ht="22.5">
      <c r="A34" s="735"/>
      <c r="B34" s="319">
        <v>3</v>
      </c>
      <c r="C34" s="319"/>
      <c r="D34" s="319"/>
      <c r="F34" s="657" t="e">
        <f ca="1">"4."&amp;mergeValue(A34)</f>
        <v>#NAME?</v>
      </c>
      <c r="G34" s="560" t="s">
        <v>531</v>
      </c>
      <c r="H34" s="654" t="s">
        <v>484</v>
      </c>
      <c r="I34" s="286"/>
      <c r="J34" s="472"/>
      <c r="K34" s="319"/>
      <c r="L34" s="319"/>
      <c r="M34" s="319"/>
      <c r="N34" s="319"/>
      <c r="O34" s="319"/>
      <c r="P34" s="319"/>
      <c r="Q34" s="319"/>
      <c r="R34" s="319"/>
      <c r="S34" s="319"/>
      <c r="T34" s="319"/>
    </row>
    <row r="35" spans="1:20" s="255" customFormat="1" ht="18.75">
      <c r="A35" s="735"/>
      <c r="B35" s="735">
        <v>2</v>
      </c>
      <c r="C35" s="648"/>
      <c r="D35" s="648"/>
      <c r="F35" s="657" t="e">
        <f ca="1">"4."&amp;mergeValue(A35) &amp;"."&amp;mergeValue(B35)</f>
        <v>#NAME?</v>
      </c>
      <c r="G35" s="463" t="s">
        <v>626</v>
      </c>
      <c r="H35" s="650" t="str">
        <f>IF(region_name="","",region_name)</f>
        <v>Курская область</v>
      </c>
      <c r="I35" s="286" t="s">
        <v>534</v>
      </c>
      <c r="J35" s="472"/>
      <c r="K35" s="319"/>
      <c r="L35" s="319"/>
      <c r="M35" s="319"/>
      <c r="N35" s="319"/>
      <c r="O35" s="319"/>
      <c r="P35" s="319"/>
      <c r="Q35" s="319"/>
      <c r="R35" s="319"/>
      <c r="S35" s="319"/>
      <c r="T35" s="319"/>
    </row>
    <row r="36" spans="1:20" s="255" customFormat="1" ht="22.5">
      <c r="A36" s="735"/>
      <c r="B36" s="735"/>
      <c r="C36" s="735">
        <v>1</v>
      </c>
      <c r="D36" s="648"/>
      <c r="F36" s="657" t="e">
        <f ca="1">"4."&amp;mergeValue(A36) &amp;"."&amp;mergeValue(B36)&amp;"."&amp;mergeValue(C36)</f>
        <v>#NAME?</v>
      </c>
      <c r="G36" s="481" t="s">
        <v>532</v>
      </c>
      <c r="H36" s="650" t="str">
        <f>IF(Территории!H31="","","" &amp; Территории!H31 &amp; "")</f>
        <v>Курский муниципальный район</v>
      </c>
      <c r="I36" s="286" t="s">
        <v>535</v>
      </c>
      <c r="J36" s="472"/>
      <c r="K36" s="319"/>
      <c r="L36" s="319"/>
      <c r="M36" s="319"/>
      <c r="N36" s="319"/>
      <c r="O36" s="319"/>
      <c r="P36" s="319"/>
      <c r="Q36" s="319"/>
      <c r="R36" s="319"/>
      <c r="S36" s="319"/>
      <c r="T36" s="319"/>
    </row>
    <row r="37" spans="1:20" s="255" customFormat="1" ht="56.25">
      <c r="A37" s="735"/>
      <c r="B37" s="735"/>
      <c r="C37" s="735"/>
      <c r="D37" s="648">
        <v>1</v>
      </c>
      <c r="F37" s="657" t="e">
        <f ca="1">"4."&amp;mergeValue(A37) &amp;"."&amp;mergeValue(B37)&amp;"."&amp;mergeValue(C37)&amp;"."&amp;mergeValue(D37)</f>
        <v>#NAME?</v>
      </c>
      <c r="G37" s="563" t="s">
        <v>533</v>
      </c>
      <c r="H37" s="650" t="str">
        <f>IF(Территории!R32="","","" &amp; Территории!R32 &amp; "")</f>
        <v>Полянский сельсовет (38620472)</v>
      </c>
      <c r="I37" s="649" t="s">
        <v>625</v>
      </c>
      <c r="J37" s="472"/>
      <c r="K37" s="319"/>
      <c r="L37" s="319"/>
      <c r="M37" s="319"/>
      <c r="N37" s="319"/>
      <c r="O37" s="319"/>
      <c r="P37" s="319"/>
      <c r="Q37" s="319"/>
      <c r="R37" s="319"/>
      <c r="S37" s="319"/>
      <c r="T37" s="319"/>
    </row>
    <row r="38" spans="1:20" s="255" customFormat="1" ht="22.5">
      <c r="A38" s="735"/>
      <c r="B38" s="319">
        <v>3</v>
      </c>
      <c r="C38" s="319"/>
      <c r="D38" s="319"/>
      <c r="F38" s="657" t="e">
        <f ca="1">"4."&amp;mergeValue(A38)</f>
        <v>#NAME?</v>
      </c>
      <c r="G38" s="560" t="s">
        <v>531</v>
      </c>
      <c r="H38" s="654" t="s">
        <v>484</v>
      </c>
      <c r="I38" s="286"/>
      <c r="J38" s="472"/>
      <c r="K38" s="319"/>
      <c r="L38" s="319"/>
      <c r="M38" s="319"/>
      <c r="N38" s="319"/>
      <c r="O38" s="319"/>
      <c r="P38" s="319"/>
      <c r="Q38" s="319"/>
      <c r="R38" s="319"/>
      <c r="S38" s="319"/>
      <c r="T38" s="319"/>
    </row>
    <row r="39" spans="1:20" s="255" customFormat="1" ht="18.75">
      <c r="A39" s="735"/>
      <c r="B39" s="735">
        <v>2</v>
      </c>
      <c r="C39" s="648"/>
      <c r="D39" s="648"/>
      <c r="F39" s="657" t="e">
        <f ca="1">"4."&amp;mergeValue(A39) &amp;"."&amp;mergeValue(B39)</f>
        <v>#NAME?</v>
      </c>
      <c r="G39" s="463" t="s">
        <v>626</v>
      </c>
      <c r="H39" s="650" t="str">
        <f>IF(region_name="","",region_name)</f>
        <v>Курская область</v>
      </c>
      <c r="I39" s="286" t="s">
        <v>534</v>
      </c>
      <c r="J39" s="472"/>
      <c r="K39" s="319"/>
      <c r="L39" s="319"/>
      <c r="M39" s="319"/>
      <c r="N39" s="319"/>
      <c r="O39" s="319"/>
      <c r="P39" s="319"/>
      <c r="Q39" s="319"/>
      <c r="R39" s="319"/>
      <c r="S39" s="319"/>
      <c r="T39" s="319"/>
    </row>
    <row r="40" spans="1:20" s="255" customFormat="1" ht="22.5">
      <c r="A40" s="735"/>
      <c r="B40" s="735"/>
      <c r="C40" s="735">
        <v>1</v>
      </c>
      <c r="D40" s="648"/>
      <c r="F40" s="657" t="e">
        <f ca="1">"4."&amp;mergeValue(A40) &amp;"."&amp;mergeValue(B40)&amp;"."&amp;mergeValue(C40)</f>
        <v>#NAME?</v>
      </c>
      <c r="G40" s="481" t="s">
        <v>532</v>
      </c>
      <c r="H40" s="650" t="str">
        <f>IF(Территории!H34="","","" &amp; Территории!H34 &amp; "")</f>
        <v>Курский муниципальный район</v>
      </c>
      <c r="I40" s="286" t="s">
        <v>535</v>
      </c>
      <c r="J40" s="472"/>
      <c r="K40" s="319"/>
      <c r="L40" s="319"/>
      <c r="M40" s="319"/>
      <c r="N40" s="319"/>
      <c r="O40" s="319"/>
      <c r="P40" s="319"/>
      <c r="Q40" s="319"/>
      <c r="R40" s="319"/>
      <c r="S40" s="319"/>
      <c r="T40" s="319"/>
    </row>
    <row r="41" spans="1:20" s="255" customFormat="1" ht="56.25">
      <c r="A41" s="735"/>
      <c r="B41" s="735"/>
      <c r="C41" s="735"/>
      <c r="D41" s="648">
        <v>1</v>
      </c>
      <c r="F41" s="657" t="e">
        <f ca="1">"4."&amp;mergeValue(A41) &amp;"."&amp;mergeValue(B41)&amp;"."&amp;mergeValue(C41)&amp;"."&amp;mergeValue(D41)</f>
        <v>#NAME?</v>
      </c>
      <c r="G41" s="563" t="s">
        <v>533</v>
      </c>
      <c r="H41" s="650" t="str">
        <f>IF(Территории!R35="","","" &amp; Территории!R35 &amp; "")</f>
        <v>Щетинский сельсовет (38620492)</v>
      </c>
      <c r="I41" s="649" t="s">
        <v>625</v>
      </c>
      <c r="J41" s="472"/>
      <c r="K41" s="319"/>
      <c r="L41" s="319"/>
      <c r="M41" s="319"/>
      <c r="N41" s="319"/>
      <c r="O41" s="319"/>
      <c r="P41" s="319"/>
      <c r="Q41" s="319"/>
      <c r="R41" s="319"/>
      <c r="S41" s="319"/>
      <c r="T41" s="319"/>
    </row>
    <row r="42" spans="1:20" s="465" customFormat="1" ht="3" customHeight="1">
      <c r="A42" s="467"/>
      <c r="B42" s="467"/>
      <c r="C42" s="467"/>
      <c r="D42" s="467"/>
      <c r="F42" s="464"/>
      <c r="G42" s="561"/>
      <c r="H42" s="562"/>
      <c r="I42" s="343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7"/>
    </row>
    <row r="43" spans="1:20" s="465" customFormat="1" ht="15" customHeight="1">
      <c r="A43" s="467"/>
      <c r="B43" s="467"/>
      <c r="C43" s="467"/>
      <c r="D43" s="467"/>
      <c r="F43" s="464"/>
      <c r="G43" s="730" t="s">
        <v>627</v>
      </c>
      <c r="H43" s="730"/>
      <c r="I43" s="343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</row>
  </sheetData>
  <sheetProtection algorithmName="SHA-512" hashValue="yMou1GJU9574tn8pG8OZrC5WqE8JP6vLUT7nQwjirFRykLgxAKzIpED6vKVVmfUiBoV7r2oRHXq9kXUgKBTzBQ==" saltValue="/qdtynboL93ibTfd31hEcQ==" spinCount="100000" sheet="1" objects="1" scenarios="1" formatColumns="0" formatRows="0"/>
  <mergeCells count="21">
    <mergeCell ref="G43:H43"/>
    <mergeCell ref="F2:H2"/>
    <mergeCell ref="F4:H4"/>
    <mergeCell ref="I4:I5"/>
    <mergeCell ref="A8:A41"/>
    <mergeCell ref="C12:C13"/>
    <mergeCell ref="B11:B13"/>
    <mergeCell ref="B15:B17"/>
    <mergeCell ref="C16:C17"/>
    <mergeCell ref="B19:B21"/>
    <mergeCell ref="C20:C21"/>
    <mergeCell ref="B23:B25"/>
    <mergeCell ref="C24:C25"/>
    <mergeCell ref="B35:B37"/>
    <mergeCell ref="C36:C37"/>
    <mergeCell ref="B39:B41"/>
    <mergeCell ref="C40:C41"/>
    <mergeCell ref="B27:B29"/>
    <mergeCell ref="C28:C29"/>
    <mergeCell ref="B31:B33"/>
    <mergeCell ref="C32:C3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42:I43" xr:uid="{00000000-0002-0000-0C00-000000000000}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06_10">
    <tabColor rgb="FFEAEBEE"/>
    <pageSetUpPr fitToPage="1"/>
  </sheetPr>
  <dimension ref="A1:BA30"/>
  <sheetViews>
    <sheetView showGridLines="0" topLeftCell="AC10" zoomScaleNormal="100" workbookViewId="0">
      <selection activeCell="AI22" sqref="AI22"/>
    </sheetView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8"/>
    <col min="41" max="41" width="13.42578125" style="298" customWidth="1"/>
    <col min="42" max="49" width="10.5703125" style="298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 customHeight="1">
      <c r="J5" s="86"/>
      <c r="K5" s="86"/>
      <c r="L5" s="755" t="s">
        <v>654</v>
      </c>
      <c r="M5" s="755"/>
      <c r="N5" s="755"/>
      <c r="O5" s="755"/>
      <c r="P5" s="755"/>
      <c r="Q5" s="755"/>
      <c r="R5" s="755"/>
      <c r="S5" s="755"/>
      <c r="T5" s="755"/>
      <c r="U5" s="755"/>
      <c r="V5" s="474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47" t="str">
        <f>IF(NameOrPr_ch="",IF(NameOrPr="","",NameOrPr),NameOrPr_ch)</f>
        <v>Комитет по тарифам и ценам Курской области</v>
      </c>
      <c r="O7" s="747"/>
      <c r="P7" s="747"/>
      <c r="Q7" s="747"/>
      <c r="R7" s="747"/>
      <c r="S7" s="747"/>
      <c r="T7" s="747"/>
      <c r="U7" s="641"/>
      <c r="V7" s="343"/>
      <c r="W7" s="343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49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47" t="str">
        <f>IF(datePr_ch="",IF(datePr="","",datePr),datePr_ch)</f>
        <v>10.06.2021</v>
      </c>
      <c r="O8" s="747"/>
      <c r="P8" s="747"/>
      <c r="Q8" s="747"/>
      <c r="R8" s="747"/>
      <c r="S8" s="747"/>
      <c r="T8" s="747"/>
      <c r="U8" s="641"/>
      <c r="V8" s="343"/>
      <c r="W8" s="343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49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47" t="str">
        <f>IF(numberPr_ch="",IF(numberPr="","",numberPr),numberPr_ch)</f>
        <v>23-вод</v>
      </c>
      <c r="O9" s="747"/>
      <c r="P9" s="747"/>
      <c r="Q9" s="747"/>
      <c r="R9" s="747"/>
      <c r="S9" s="747"/>
      <c r="T9" s="747"/>
      <c r="U9" s="641"/>
      <c r="V9" s="343"/>
      <c r="W9" s="343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49" s="465" customFormat="1" ht="18.75">
      <c r="G10" s="466"/>
      <c r="H10" s="466"/>
      <c r="L10" s="464"/>
      <c r="M10" s="475" t="s">
        <v>536</v>
      </c>
      <c r="N10" s="747" t="str">
        <f>IF(IstPub_ch="",IF(IstPub="","",IstPub),IstPub_ch)</f>
        <v xml:space="preserve">"Курская правда" №71-72 от17.06.2021 </v>
      </c>
      <c r="O10" s="747"/>
      <c r="P10" s="747"/>
      <c r="Q10" s="747"/>
      <c r="R10" s="747"/>
      <c r="S10" s="747"/>
      <c r="T10" s="747"/>
      <c r="U10" s="641"/>
      <c r="V10" s="343"/>
      <c r="W10" s="343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49" s="255" customFormat="1" ht="11.25" hidden="1">
      <c r="G11" s="254"/>
      <c r="H11" s="254"/>
      <c r="L11" s="725"/>
      <c r="M11" s="725"/>
      <c r="N11" s="211"/>
      <c r="O11" s="211"/>
      <c r="P11" s="211"/>
      <c r="Q11" s="211"/>
      <c r="R11" s="778"/>
      <c r="S11" s="778"/>
      <c r="T11" s="778"/>
      <c r="U11" s="778"/>
      <c r="V11" s="778"/>
      <c r="W11" s="778"/>
      <c r="X11" s="120"/>
      <c r="AC11" s="319" t="s">
        <v>415</v>
      </c>
      <c r="AD11" s="319" t="s">
        <v>416</v>
      </c>
      <c r="AE11" s="319" t="s">
        <v>415</v>
      </c>
      <c r="AF11" s="319" t="s">
        <v>416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25" hidden="1">
      <c r="G12" s="254"/>
      <c r="H12" s="254"/>
      <c r="L12" s="725"/>
      <c r="M12" s="725"/>
      <c r="N12" s="211"/>
      <c r="O12" s="211"/>
      <c r="P12" s="211"/>
      <c r="Q12" s="211"/>
      <c r="R12" s="778"/>
      <c r="S12" s="778"/>
      <c r="T12" s="778"/>
      <c r="U12" s="778"/>
      <c r="V12" s="778"/>
      <c r="W12" s="778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779"/>
      <c r="S13" s="779"/>
      <c r="T13" s="779"/>
      <c r="U13" s="779"/>
      <c r="V13" s="779"/>
      <c r="W13" s="779"/>
      <c r="X13" s="419"/>
      <c r="AC13" s="779"/>
      <c r="AD13" s="779"/>
      <c r="AE13" s="779"/>
      <c r="AF13" s="779"/>
      <c r="AG13" s="779"/>
      <c r="AH13" s="779"/>
      <c r="AI13" s="779"/>
      <c r="AJ13" s="779"/>
    </row>
    <row r="14" spans="7:49" ht="14.25" customHeight="1">
      <c r="J14" s="86"/>
      <c r="K14" s="86"/>
      <c r="L14" s="759" t="s">
        <v>480</v>
      </c>
      <c r="M14" s="759"/>
      <c r="N14" s="759"/>
      <c r="O14" s="759"/>
      <c r="P14" s="759"/>
      <c r="Q14" s="759"/>
      <c r="R14" s="759"/>
      <c r="S14" s="759"/>
      <c r="T14" s="759"/>
      <c r="U14" s="759"/>
      <c r="V14" s="759"/>
      <c r="W14" s="759"/>
      <c r="X14" s="759"/>
      <c r="Y14" s="759"/>
      <c r="Z14" s="759"/>
      <c r="AA14" s="759"/>
      <c r="AB14" s="759"/>
      <c r="AC14" s="759"/>
      <c r="AD14" s="759"/>
      <c r="AE14" s="759"/>
      <c r="AF14" s="759"/>
      <c r="AG14" s="759"/>
      <c r="AH14" s="759"/>
      <c r="AI14" s="759"/>
      <c r="AJ14" s="759"/>
      <c r="AK14" s="759"/>
      <c r="AL14" s="690" t="s">
        <v>481</v>
      </c>
    </row>
    <row r="15" spans="7:49" ht="14.25" customHeight="1">
      <c r="J15" s="86"/>
      <c r="K15" s="86"/>
      <c r="L15" s="759" t="s">
        <v>95</v>
      </c>
      <c r="M15" s="759" t="s">
        <v>511</v>
      </c>
      <c r="N15" s="780" t="s">
        <v>655</v>
      </c>
      <c r="O15" s="781"/>
      <c r="P15" s="782"/>
      <c r="Q15" s="789" t="s">
        <v>656</v>
      </c>
      <c r="R15" s="789"/>
      <c r="S15" s="789"/>
      <c r="T15" s="789"/>
      <c r="U15" s="789" t="s">
        <v>657</v>
      </c>
      <c r="V15" s="789"/>
      <c r="W15" s="789"/>
      <c r="X15" s="789"/>
      <c r="Y15" s="789" t="s">
        <v>393</v>
      </c>
      <c r="Z15" s="789"/>
      <c r="AA15" s="789"/>
      <c r="AB15" s="789"/>
      <c r="AC15" s="789" t="s">
        <v>499</v>
      </c>
      <c r="AD15" s="789"/>
      <c r="AE15" s="789"/>
      <c r="AF15" s="789"/>
      <c r="AG15" s="789"/>
      <c r="AH15" s="789"/>
      <c r="AI15" s="789"/>
      <c r="AJ15" s="759" t="s">
        <v>344</v>
      </c>
      <c r="AK15" s="751" t="s">
        <v>278</v>
      </c>
      <c r="AL15" s="690"/>
    </row>
    <row r="16" spans="7:49" ht="27.95" customHeight="1">
      <c r="J16" s="86"/>
      <c r="K16" s="86"/>
      <c r="L16" s="759"/>
      <c r="M16" s="759"/>
      <c r="N16" s="783"/>
      <c r="O16" s="784"/>
      <c r="P16" s="785"/>
      <c r="Q16" s="789"/>
      <c r="R16" s="789"/>
      <c r="S16" s="789"/>
      <c r="T16" s="789"/>
      <c r="U16" s="789"/>
      <c r="V16" s="789"/>
      <c r="W16" s="789"/>
      <c r="X16" s="789"/>
      <c r="Y16" s="789"/>
      <c r="Z16" s="789"/>
      <c r="AA16" s="789"/>
      <c r="AB16" s="789"/>
      <c r="AC16" s="789" t="s">
        <v>658</v>
      </c>
      <c r="AD16" s="789"/>
      <c r="AE16" s="690" t="s">
        <v>659</v>
      </c>
      <c r="AF16" s="690"/>
      <c r="AG16" s="791" t="s">
        <v>501</v>
      </c>
      <c r="AH16" s="791"/>
      <c r="AI16" s="791"/>
      <c r="AJ16" s="759"/>
      <c r="AK16" s="751"/>
      <c r="AL16" s="690"/>
    </row>
    <row r="17" spans="1:53" ht="14.25" customHeight="1">
      <c r="J17" s="86"/>
      <c r="K17" s="86"/>
      <c r="L17" s="759"/>
      <c r="M17" s="759"/>
      <c r="N17" s="786"/>
      <c r="O17" s="787"/>
      <c r="P17" s="788"/>
      <c r="Q17" s="789"/>
      <c r="R17" s="789"/>
      <c r="S17" s="789"/>
      <c r="T17" s="789"/>
      <c r="U17" s="789"/>
      <c r="V17" s="789"/>
      <c r="W17" s="789"/>
      <c r="X17" s="789"/>
      <c r="Y17" s="789"/>
      <c r="Z17" s="789"/>
      <c r="AA17" s="789"/>
      <c r="AB17" s="789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391</v>
      </c>
      <c r="AH17" s="790" t="s">
        <v>392</v>
      </c>
      <c r="AI17" s="790"/>
      <c r="AJ17" s="759"/>
      <c r="AK17" s="751"/>
      <c r="AL17" s="690"/>
    </row>
    <row r="18" spans="1:53" ht="12" customHeight="1">
      <c r="J18" s="86"/>
      <c r="K18" s="248">
        <v>1</v>
      </c>
      <c r="L18" s="586" t="s">
        <v>96</v>
      </c>
      <c r="M18" s="586" t="s">
        <v>52</v>
      </c>
      <c r="N18" s="746">
        <f ca="1">OFFSET(N18,0,-1)+1</f>
        <v>3</v>
      </c>
      <c r="O18" s="746"/>
      <c r="P18" s="746"/>
      <c r="Q18" s="746">
        <f ca="1">OFFSET(Q18,0,-3)+1</f>
        <v>4</v>
      </c>
      <c r="R18" s="746"/>
      <c r="S18" s="746"/>
      <c r="T18" s="746"/>
      <c r="U18" s="746">
        <f ca="1">OFFSET(U18,0,-4)+1</f>
        <v>5</v>
      </c>
      <c r="V18" s="746"/>
      <c r="W18" s="746"/>
      <c r="X18" s="746"/>
      <c r="Y18" s="588"/>
      <c r="Z18" s="588"/>
      <c r="AA18" s="588">
        <f ca="1">OFFSET(U18,0,0)+1</f>
        <v>6</v>
      </c>
      <c r="AB18" s="589">
        <f ca="1">AA18</f>
        <v>6</v>
      </c>
      <c r="AC18" s="587">
        <f t="shared" ref="AC18:AJ18" ca="1" si="0">OFFSET(AC18,0,-1)+1</f>
        <v>7</v>
      </c>
      <c r="AD18" s="587">
        <f t="shared" ca="1" si="0"/>
        <v>8</v>
      </c>
      <c r="AE18" s="587">
        <f t="shared" ca="1" si="0"/>
        <v>9</v>
      </c>
      <c r="AF18" s="587">
        <f t="shared" ca="1" si="0"/>
        <v>10</v>
      </c>
      <c r="AG18" s="587">
        <f t="shared" ca="1" si="0"/>
        <v>11</v>
      </c>
      <c r="AH18" s="587">
        <f t="shared" ca="1" si="0"/>
        <v>12</v>
      </c>
      <c r="AI18" s="587">
        <f t="shared" ca="1" si="0"/>
        <v>13</v>
      </c>
      <c r="AJ18" s="587">
        <f t="shared" ca="1" si="0"/>
        <v>14</v>
      </c>
      <c r="AK18" s="590"/>
      <c r="AL18" s="587">
        <v>15</v>
      </c>
    </row>
    <row r="19" spans="1:53" ht="22.5">
      <c r="A19" s="769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 t="e">
        <f ca="1">mergeValue(A19)</f>
        <v>#NAME?</v>
      </c>
      <c r="M19" s="209" t="s">
        <v>23</v>
      </c>
      <c r="N19" s="797" t="str">
        <f>IF('Перечень тарифов'!J21="","","" &amp; 'Перечень тарифов'!J21 &amp; "")</f>
        <v>тариф на подключение (техническое присоединение) к централизованной системе водоотведения (тариф за подключаемую (технически присоединяемую) нагрузку)</v>
      </c>
      <c r="O19" s="798"/>
      <c r="P19" s="798"/>
      <c r="Q19" s="798"/>
      <c r="R19" s="798"/>
      <c r="S19" s="798"/>
      <c r="T19" s="798"/>
      <c r="U19" s="798"/>
      <c r="V19" s="798"/>
      <c r="W19" s="798"/>
      <c r="X19" s="798"/>
      <c r="Y19" s="798"/>
      <c r="Z19" s="798"/>
      <c r="AA19" s="798"/>
      <c r="AB19" s="798"/>
      <c r="AC19" s="798"/>
      <c r="AD19" s="798"/>
      <c r="AE19" s="798"/>
      <c r="AF19" s="798"/>
      <c r="AG19" s="798"/>
      <c r="AH19" s="798"/>
      <c r="AI19" s="798"/>
      <c r="AJ19" s="798"/>
      <c r="AK19" s="798"/>
      <c r="AL19" s="625" t="s">
        <v>507</v>
      </c>
    </row>
    <row r="20" spans="1:53" hidden="1">
      <c r="A20" s="769"/>
      <c r="B20" s="769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e">
        <f ca="1">mergeValue(A20) &amp;"."&amp; mergeValue(B20)</f>
        <v>#NAME?</v>
      </c>
      <c r="M20" s="159"/>
      <c r="N20" s="793"/>
      <c r="O20" s="770"/>
      <c r="P20" s="770"/>
      <c r="Q20" s="770"/>
      <c r="R20" s="770"/>
      <c r="S20" s="770"/>
      <c r="T20" s="770"/>
      <c r="U20" s="770"/>
      <c r="V20" s="770"/>
      <c r="W20" s="770"/>
      <c r="X20" s="770"/>
      <c r="Y20" s="770"/>
      <c r="Z20" s="770"/>
      <c r="AA20" s="770"/>
      <c r="AB20" s="770"/>
      <c r="AC20" s="770"/>
      <c r="AD20" s="770"/>
      <c r="AE20" s="770"/>
      <c r="AF20" s="770"/>
      <c r="AG20" s="770"/>
      <c r="AH20" s="770"/>
      <c r="AI20" s="770"/>
      <c r="AJ20" s="770"/>
      <c r="AK20" s="770"/>
      <c r="AL20" s="624"/>
    </row>
    <row r="21" spans="1:53" hidden="1">
      <c r="A21" s="769"/>
      <c r="B21" s="769"/>
      <c r="C21" s="769">
        <v>1</v>
      </c>
      <c r="D21" s="298"/>
      <c r="E21" s="298"/>
      <c r="F21" s="348"/>
      <c r="G21" s="349"/>
      <c r="H21" s="349"/>
      <c r="I21" s="219"/>
      <c r="J21" s="46"/>
      <c r="K21" s="35"/>
      <c r="L21" s="339" t="e">
        <f ca="1">mergeValue(A21) &amp;"."&amp; mergeValue(B21)&amp;"."&amp; mergeValue(C21)</f>
        <v>#NAME?</v>
      </c>
      <c r="M21" s="160"/>
      <c r="N21" s="793"/>
      <c r="O21" s="770"/>
      <c r="P21" s="770"/>
      <c r="Q21" s="770"/>
      <c r="R21" s="770"/>
      <c r="S21" s="770"/>
      <c r="T21" s="770"/>
      <c r="U21" s="770"/>
      <c r="V21" s="770"/>
      <c r="W21" s="770"/>
      <c r="X21" s="770"/>
      <c r="Y21" s="770"/>
      <c r="Z21" s="770"/>
      <c r="AA21" s="770"/>
      <c r="AB21" s="770"/>
      <c r="AC21" s="770"/>
      <c r="AD21" s="770"/>
      <c r="AE21" s="770"/>
      <c r="AF21" s="770"/>
      <c r="AG21" s="770"/>
      <c r="AH21" s="770"/>
      <c r="AI21" s="770"/>
      <c r="AJ21" s="770"/>
      <c r="AK21" s="770"/>
      <c r="AL21" s="624"/>
    </row>
    <row r="22" spans="1:53" ht="20.100000000000001" customHeight="1">
      <c r="A22" s="769"/>
      <c r="B22" s="769"/>
      <c r="C22" s="769"/>
      <c r="D22" s="769">
        <v>1</v>
      </c>
      <c r="E22" s="298"/>
      <c r="F22" s="348"/>
      <c r="G22" s="349"/>
      <c r="H22" s="349"/>
      <c r="I22" s="772"/>
      <c r="J22" s="773"/>
      <c r="K22" s="737"/>
      <c r="L22" s="792" t="e">
        <f ca="1">mergeValue(A22) &amp;"."&amp; mergeValue(B22)&amp;"."&amp; mergeValue(C22)&amp;"."&amp; mergeValue(D22)</f>
        <v>#NAME?</v>
      </c>
      <c r="M22" s="794"/>
      <c r="N22" s="796"/>
      <c r="O22" s="764" t="s">
        <v>96</v>
      </c>
      <c r="P22" s="765">
        <v>0.9</v>
      </c>
      <c r="Q22" s="740" t="s">
        <v>88</v>
      </c>
      <c r="R22" s="760"/>
      <c r="S22" s="761">
        <v>1</v>
      </c>
      <c r="T22" s="766"/>
      <c r="U22" s="740" t="s">
        <v>88</v>
      </c>
      <c r="V22" s="760"/>
      <c r="W22" s="761" t="s">
        <v>96</v>
      </c>
      <c r="X22" s="762"/>
      <c r="Y22" s="740" t="s">
        <v>88</v>
      </c>
      <c r="Z22" s="191"/>
      <c r="AA22" s="113">
        <v>1</v>
      </c>
      <c r="AB22" s="604"/>
      <c r="AC22" s="662"/>
      <c r="AD22" s="662">
        <v>19033.330000000002</v>
      </c>
      <c r="AE22" s="663">
        <v>0</v>
      </c>
      <c r="AF22" s="662">
        <v>0</v>
      </c>
      <c r="AG22" s="582" t="s">
        <v>1382</v>
      </c>
      <c r="AH22" s="579" t="s">
        <v>87</v>
      </c>
      <c r="AI22" s="582" t="s">
        <v>1383</v>
      </c>
      <c r="AJ22" s="596" t="s">
        <v>88</v>
      </c>
      <c r="AK22" s="282"/>
      <c r="AL22" s="736" t="s">
        <v>684</v>
      </c>
      <c r="AM22" s="298" t="e">
        <f ca="1">strCheckDateOnDP(AC22:AK22,List06_10_DP)</f>
        <v>#NAME?</v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769"/>
      <c r="B23" s="769"/>
      <c r="C23" s="769"/>
      <c r="D23" s="769"/>
      <c r="E23" s="298"/>
      <c r="F23" s="348"/>
      <c r="G23" s="349"/>
      <c r="H23" s="349"/>
      <c r="I23" s="772"/>
      <c r="J23" s="773"/>
      <c r="K23" s="737"/>
      <c r="L23" s="774"/>
      <c r="M23" s="795"/>
      <c r="N23" s="796"/>
      <c r="O23" s="764"/>
      <c r="P23" s="765"/>
      <c r="Q23" s="740"/>
      <c r="R23" s="760"/>
      <c r="S23" s="761"/>
      <c r="T23" s="767"/>
      <c r="U23" s="740"/>
      <c r="V23" s="760"/>
      <c r="W23" s="761"/>
      <c r="X23" s="763"/>
      <c r="Y23" s="740"/>
      <c r="Z23" s="444"/>
      <c r="AA23" s="210"/>
      <c r="AB23" s="210"/>
      <c r="AC23" s="261"/>
      <c r="AD23" s="261"/>
      <c r="AE23" s="261"/>
      <c r="AF23" s="300" t="str">
        <f>AG22 &amp; "-" &amp; AI22</f>
        <v>10.06.2021-31.12.2023</v>
      </c>
      <c r="AG23" s="300"/>
      <c r="AH23" s="300"/>
      <c r="AI23" s="300"/>
      <c r="AJ23" s="300" t="s">
        <v>88</v>
      </c>
      <c r="AK23" s="447"/>
      <c r="AL23" s="736"/>
      <c r="AN23" s="317"/>
      <c r="AO23" s="317"/>
      <c r="AP23" s="317"/>
      <c r="AQ23" s="317"/>
      <c r="AR23" s="317"/>
      <c r="AS23" s="317"/>
    </row>
    <row r="24" spans="1:53" ht="20.100000000000001" customHeight="1">
      <c r="A24" s="769"/>
      <c r="B24" s="769"/>
      <c r="C24" s="769"/>
      <c r="D24" s="769"/>
      <c r="E24" s="298"/>
      <c r="F24" s="348"/>
      <c r="G24" s="349"/>
      <c r="H24" s="349"/>
      <c r="I24" s="772"/>
      <c r="J24" s="773"/>
      <c r="K24" s="737"/>
      <c r="L24" s="774"/>
      <c r="M24" s="795"/>
      <c r="N24" s="796"/>
      <c r="O24" s="764"/>
      <c r="P24" s="765"/>
      <c r="Q24" s="740"/>
      <c r="R24" s="760"/>
      <c r="S24" s="761"/>
      <c r="T24" s="768"/>
      <c r="U24" s="740"/>
      <c r="V24" s="446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36"/>
      <c r="AN24" s="317"/>
      <c r="AO24" s="317"/>
      <c r="AP24" s="317"/>
      <c r="AQ24" s="317"/>
      <c r="AR24" s="317"/>
      <c r="AS24" s="317"/>
    </row>
    <row r="25" spans="1:53" ht="20.100000000000001" customHeight="1">
      <c r="A25" s="769"/>
      <c r="B25" s="769"/>
      <c r="C25" s="769"/>
      <c r="D25" s="769"/>
      <c r="E25" s="298"/>
      <c r="F25" s="348"/>
      <c r="G25" s="349"/>
      <c r="H25" s="349"/>
      <c r="I25" s="772"/>
      <c r="J25" s="773"/>
      <c r="K25" s="737"/>
      <c r="L25" s="774"/>
      <c r="M25" s="795"/>
      <c r="N25" s="796"/>
      <c r="O25" s="764"/>
      <c r="P25" s="765"/>
      <c r="Q25" s="740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36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769"/>
      <c r="B26" s="769"/>
      <c r="C26" s="769"/>
      <c r="D26" s="769"/>
      <c r="E26" s="350"/>
      <c r="F26" s="351"/>
      <c r="G26" s="350"/>
      <c r="H26" s="350"/>
      <c r="I26" s="772"/>
      <c r="J26" s="773"/>
      <c r="K26" s="737"/>
      <c r="L26" s="774"/>
      <c r="M26" s="795"/>
      <c r="N26" s="445"/>
      <c r="O26" s="164"/>
      <c r="P26" s="210" t="s">
        <v>394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36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769"/>
      <c r="B27" s="769"/>
      <c r="C27" s="769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36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ht="3" customHeight="1">
      <c r="AM28" s="35"/>
      <c r="AX28" s="298"/>
    </row>
    <row r="29" spans="1:53" ht="14.25" customHeight="1">
      <c r="L29" s="215"/>
      <c r="M29" s="216" t="s">
        <v>697</v>
      </c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320"/>
      <c r="AO29" s="320"/>
      <c r="AP29" s="320"/>
      <c r="AQ29" s="320"/>
      <c r="AR29" s="320"/>
      <c r="AS29" s="320"/>
      <c r="AT29" s="320"/>
      <c r="AU29" s="320"/>
      <c r="AV29" s="320"/>
      <c r="AW29" s="320"/>
      <c r="AX29" s="320"/>
      <c r="AY29" s="213"/>
      <c r="AZ29" s="213"/>
      <c r="BA29" s="213"/>
    </row>
    <row r="30" spans="1:53" ht="14.25" customHeight="1">
      <c r="G30" s="35"/>
      <c r="H30" s="35"/>
      <c r="I30" s="35"/>
      <c r="J30" s="35"/>
      <c r="K30" s="35"/>
      <c r="L30" s="215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321"/>
      <c r="AN30" s="321"/>
      <c r="AO30" s="321"/>
      <c r="AP30" s="321"/>
      <c r="AQ30" s="321"/>
      <c r="AR30" s="321"/>
      <c r="AS30" s="321"/>
      <c r="AT30" s="321"/>
      <c r="AU30" s="321"/>
      <c r="AV30" s="321"/>
      <c r="AW30" s="321"/>
      <c r="AX30" s="214"/>
      <c r="AY30" s="214"/>
      <c r="AZ30" s="214"/>
    </row>
  </sheetData>
  <sheetProtection algorithmName="SHA-512" hashValue="ZWDZ6PiyQQKgBQPuKYAGJNtg4dXSnvR8RC0S0+7/m+ZbjG6Rpc3Z/I7XKa8R7I4K6N84D2OvVYmZxiMhwXdm5g==" saltValue="8B9kJvXyTJWY5BytZorRHg==" spinCount="100000" sheet="1" objects="1" scenarios="1" formatColumns="0" formatRows="0"/>
  <dataConsolidate link="1"/>
  <mergeCells count="54"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22:L26"/>
    <mergeCell ref="R22:R24"/>
    <mergeCell ref="U22:U24"/>
    <mergeCell ref="N20:AK20"/>
    <mergeCell ref="Y22:Y23"/>
    <mergeCell ref="A19:A27"/>
    <mergeCell ref="B20:B27"/>
    <mergeCell ref="C21:C27"/>
    <mergeCell ref="D22:D26"/>
    <mergeCell ref="K22:K26"/>
    <mergeCell ref="I22:I26"/>
    <mergeCell ref="J22:J26"/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 xr:uid="{00000000-0002-0000-0D00-000000000000}">
      <formula1>900</formula1>
    </dataValidation>
    <dataValidation allowBlank="1" promptTitle="checkPeriodRange" sqref="AF23:AK23" xr:uid="{00000000-0002-0000-0D00-000001000000}"/>
    <dataValidation allowBlank="1" showInputMessage="1" showErrorMessage="1" prompt="Для выбора выполните двойной щелчок левой клавиши мыши по соответствующей ячейке." sqref="Y22 Q22 U22 AH22 AJ22" xr:uid="{00000000-0002-0000-0D00-000002000000}"/>
    <dataValidation type="decimal" allowBlank="1" showErrorMessage="1" errorTitle="Ошибка" error="Допускается ввод только действительных чисел!" sqref="AC22:AF22 P22" xr:uid="{00000000-0002-0000-0D00-000003000000}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 xr:uid="{00000000-0002-0000-0D00-000004000000}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05_11">
    <tabColor theme="0" tint="-0.249977111117893"/>
  </sheetPr>
  <dimension ref="A1:T43"/>
  <sheetViews>
    <sheetView showGridLines="0" topLeftCell="E37" zoomScaleNormal="100" workbookViewId="0">
      <selection activeCell="G52" sqref="G52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31" t="s">
        <v>526</v>
      </c>
      <c r="G2" s="732"/>
      <c r="H2" s="733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690" t="s">
        <v>480</v>
      </c>
      <c r="G4" s="690"/>
      <c r="H4" s="690"/>
      <c r="I4" s="734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3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23.06.2021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35">
        <v>1</v>
      </c>
      <c r="B8" s="319"/>
      <c r="C8" s="319"/>
      <c r="D8" s="319"/>
      <c r="F8" s="473" t="e">
        <f ca="1">"2." &amp;mergeValue(A8)</f>
        <v>#NAME?</v>
      </c>
      <c r="G8" s="560" t="s">
        <v>529</v>
      </c>
      <c r="H8" s="456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624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35"/>
      <c r="B9" s="319"/>
      <c r="C9" s="319"/>
      <c r="D9" s="319"/>
      <c r="F9" s="473" t="e">
        <f ca="1">"3." &amp;mergeValue(A9)</f>
        <v>#NAME?</v>
      </c>
      <c r="G9" s="560" t="s">
        <v>530</v>
      </c>
      <c r="H9" s="456" t="str">
        <f>IF('Перечень тарифов'!F21="","наименование отсутствует","" &amp; 'Перечень тарифов'!F21 &amp; "")</f>
        <v>Подключение (технологическое присоединение) к централизованной системе водоотведения</v>
      </c>
      <c r="I9" s="286" t="s">
        <v>622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35"/>
      <c r="B10" s="319"/>
      <c r="C10" s="319"/>
      <c r="D10" s="319"/>
      <c r="F10" s="473" t="e">
        <f ca="1">"4."&amp;mergeValue(A10)</f>
        <v>#NAME?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35"/>
      <c r="B11" s="735">
        <v>1</v>
      </c>
      <c r="C11" s="607"/>
      <c r="D11" s="607"/>
      <c r="F11" s="473" t="e">
        <f ca="1">"4."&amp;mergeValue(A11) &amp;"."&amp;mergeValue(B11)</f>
        <v>#NAME?</v>
      </c>
      <c r="G11" s="463" t="s">
        <v>626</v>
      </c>
      <c r="H11" s="456" t="str">
        <f>IF(region_name="","",region_name)</f>
        <v>Курская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35"/>
      <c r="B12" s="735"/>
      <c r="C12" s="735">
        <v>1</v>
      </c>
      <c r="D12" s="607"/>
      <c r="F12" s="473" t="e">
        <f ca="1">"4."&amp;mergeValue(A12) &amp;"."&amp;mergeValue(B12)&amp;"."&amp;mergeValue(C12)</f>
        <v>#NAME?</v>
      </c>
      <c r="G12" s="481" t="s">
        <v>532</v>
      </c>
      <c r="H12" s="456" t="str">
        <f>IF(Территории!H13="","","" &amp; Территории!H13 &amp; "")</f>
        <v>Курский муниципальный район</v>
      </c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35"/>
      <c r="B13" s="735"/>
      <c r="C13" s="735"/>
      <c r="D13" s="607">
        <v>1</v>
      </c>
      <c r="F13" s="473" t="e">
        <f ca="1">"4."&amp;mergeValue(A13) &amp;"."&amp;mergeValue(B13)&amp;"."&amp;mergeValue(C13)&amp;"."&amp;mergeValue(D13)</f>
        <v>#NAME?</v>
      </c>
      <c r="G13" s="563" t="s">
        <v>533</v>
      </c>
      <c r="H13" s="456" t="str">
        <f>IF(Территории!R14="","","" &amp; Территории!R14 &amp; "")</f>
        <v>Винниковский сельсовет (38620420)</v>
      </c>
      <c r="I13" s="649" t="s">
        <v>625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22.5">
      <c r="A14" s="735"/>
      <c r="B14" s="319">
        <v>2</v>
      </c>
      <c r="C14" s="319"/>
      <c r="D14" s="319"/>
      <c r="F14" s="657" t="e">
        <f ca="1">"4."&amp;mergeValue(A14)</f>
        <v>#NAME?</v>
      </c>
      <c r="G14" s="560" t="s">
        <v>531</v>
      </c>
      <c r="H14" s="654" t="s">
        <v>484</v>
      </c>
      <c r="I14" s="286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35"/>
      <c r="B15" s="735">
        <v>2</v>
      </c>
      <c r="C15" s="648"/>
      <c r="D15" s="648"/>
      <c r="F15" s="657" t="e">
        <f ca="1">"4."&amp;mergeValue(A15) &amp;"."&amp;mergeValue(B15)</f>
        <v>#NAME?</v>
      </c>
      <c r="G15" s="463" t="s">
        <v>626</v>
      </c>
      <c r="H15" s="650" t="str">
        <f>IF(region_name="","",region_name)</f>
        <v>Курская область</v>
      </c>
      <c r="I15" s="286" t="s">
        <v>534</v>
      </c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22.5">
      <c r="A16" s="735"/>
      <c r="B16" s="735"/>
      <c r="C16" s="735">
        <v>1</v>
      </c>
      <c r="D16" s="648"/>
      <c r="F16" s="657" t="e">
        <f ca="1">"4."&amp;mergeValue(A16) &amp;"."&amp;mergeValue(B16)&amp;"."&amp;mergeValue(C16)</f>
        <v>#NAME?</v>
      </c>
      <c r="G16" s="481" t="s">
        <v>532</v>
      </c>
      <c r="H16" s="650" t="str">
        <f>IF(Территории!H16="","","" &amp; Территории!H16 &amp; "")</f>
        <v>Курский муниципальный район</v>
      </c>
      <c r="I16" s="286" t="s">
        <v>535</v>
      </c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56.25">
      <c r="A17" s="735"/>
      <c r="B17" s="735"/>
      <c r="C17" s="735"/>
      <c r="D17" s="648">
        <v>1</v>
      </c>
      <c r="F17" s="657" t="e">
        <f ca="1">"4."&amp;mergeValue(A17) &amp;"."&amp;mergeValue(B17)&amp;"."&amp;mergeValue(C17)&amp;"."&amp;mergeValue(D17)</f>
        <v>#NAME?</v>
      </c>
      <c r="G17" s="563" t="s">
        <v>533</v>
      </c>
      <c r="H17" s="650" t="str">
        <f>IF(Территории!R17="","","" &amp; Территории!R17 &amp; "")</f>
        <v>Ворошневский сельсовет (38620424)</v>
      </c>
      <c r="I17" s="649" t="s">
        <v>625</v>
      </c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255" customFormat="1" ht="22.5">
      <c r="A18" s="735"/>
      <c r="B18" s="319">
        <v>3</v>
      </c>
      <c r="C18" s="319"/>
      <c r="D18" s="319"/>
      <c r="F18" s="657" t="e">
        <f ca="1">"4."&amp;mergeValue(A18)</f>
        <v>#NAME?</v>
      </c>
      <c r="G18" s="560" t="s">
        <v>531</v>
      </c>
      <c r="H18" s="654" t="s">
        <v>484</v>
      </c>
      <c r="I18" s="286"/>
      <c r="J18" s="472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s="255" customFormat="1" ht="18.75">
      <c r="A19" s="735"/>
      <c r="B19" s="735">
        <v>2</v>
      </c>
      <c r="C19" s="648"/>
      <c r="D19" s="648"/>
      <c r="F19" s="657" t="e">
        <f ca="1">"4."&amp;mergeValue(A19) &amp;"."&amp;mergeValue(B19)</f>
        <v>#NAME?</v>
      </c>
      <c r="G19" s="463" t="s">
        <v>626</v>
      </c>
      <c r="H19" s="650" t="str">
        <f>IF(region_name="","",region_name)</f>
        <v>Курская область</v>
      </c>
      <c r="I19" s="286" t="s">
        <v>534</v>
      </c>
      <c r="J19" s="472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s="255" customFormat="1" ht="22.5">
      <c r="A20" s="735"/>
      <c r="B20" s="735"/>
      <c r="C20" s="735">
        <v>1</v>
      </c>
      <c r="D20" s="648"/>
      <c r="F20" s="657" t="e">
        <f ca="1">"4."&amp;mergeValue(A20) &amp;"."&amp;mergeValue(B20)&amp;"."&amp;mergeValue(C20)</f>
        <v>#NAME?</v>
      </c>
      <c r="G20" s="481" t="s">
        <v>532</v>
      </c>
      <c r="H20" s="650" t="str">
        <f>IF(Территории!H19="","","" &amp; Территории!H19 &amp; "")</f>
        <v>Курский муниципальный район</v>
      </c>
      <c r="I20" s="286" t="s">
        <v>535</v>
      </c>
      <c r="J20" s="472"/>
      <c r="K20" s="319"/>
      <c r="L20" s="319"/>
      <c r="M20" s="319"/>
      <c r="N20" s="319"/>
      <c r="O20" s="319"/>
      <c r="P20" s="319"/>
      <c r="Q20" s="319"/>
      <c r="R20" s="319"/>
      <c r="S20" s="319"/>
      <c r="T20" s="319"/>
    </row>
    <row r="21" spans="1:20" s="255" customFormat="1" ht="56.25">
      <c r="A21" s="735"/>
      <c r="B21" s="735"/>
      <c r="C21" s="735"/>
      <c r="D21" s="648">
        <v>1</v>
      </c>
      <c r="F21" s="657" t="e">
        <f ca="1">"4."&amp;mergeValue(A21) &amp;"."&amp;mergeValue(B21)&amp;"."&amp;mergeValue(C21)&amp;"."&amp;mergeValue(D21)</f>
        <v>#NAME?</v>
      </c>
      <c r="G21" s="563" t="s">
        <v>533</v>
      </c>
      <c r="H21" s="650" t="str">
        <f>IF(Территории!R20="","","" &amp; Территории!R20 &amp; "")</f>
        <v>Камышинский сельсовет (38620426)</v>
      </c>
      <c r="I21" s="649" t="s">
        <v>625</v>
      </c>
      <c r="J21" s="472"/>
      <c r="K21" s="319"/>
      <c r="L21" s="319"/>
      <c r="M21" s="319"/>
      <c r="N21" s="319"/>
      <c r="O21" s="319"/>
      <c r="P21" s="319"/>
      <c r="Q21" s="319"/>
      <c r="R21" s="319"/>
      <c r="S21" s="319"/>
      <c r="T21" s="319"/>
    </row>
    <row r="22" spans="1:20" s="255" customFormat="1" ht="22.5">
      <c r="A22" s="735"/>
      <c r="B22" s="319">
        <v>3</v>
      </c>
      <c r="C22" s="319"/>
      <c r="D22" s="319"/>
      <c r="F22" s="657" t="e">
        <f ca="1">"4."&amp;mergeValue(A22)</f>
        <v>#NAME?</v>
      </c>
      <c r="G22" s="560" t="s">
        <v>531</v>
      </c>
      <c r="H22" s="654" t="s">
        <v>484</v>
      </c>
      <c r="I22" s="286"/>
      <c r="J22" s="472"/>
      <c r="K22" s="319"/>
      <c r="L22" s="319"/>
      <c r="M22" s="319"/>
      <c r="N22" s="319"/>
      <c r="O22" s="319"/>
      <c r="P22" s="319"/>
      <c r="Q22" s="319"/>
      <c r="R22" s="319"/>
      <c r="S22" s="319"/>
      <c r="T22" s="319"/>
    </row>
    <row r="23" spans="1:20" s="255" customFormat="1" ht="18.75">
      <c r="A23" s="735"/>
      <c r="B23" s="735">
        <v>2</v>
      </c>
      <c r="C23" s="648"/>
      <c r="D23" s="648"/>
      <c r="F23" s="657" t="e">
        <f ca="1">"4."&amp;mergeValue(A23) &amp;"."&amp;mergeValue(B23)</f>
        <v>#NAME?</v>
      </c>
      <c r="G23" s="463" t="s">
        <v>626</v>
      </c>
      <c r="H23" s="650" t="str">
        <f>IF(region_name="","",region_name)</f>
        <v>Курская область</v>
      </c>
      <c r="I23" s="286" t="s">
        <v>534</v>
      </c>
      <c r="J23" s="472"/>
      <c r="K23" s="319"/>
      <c r="L23" s="319"/>
      <c r="M23" s="319"/>
      <c r="N23" s="319"/>
      <c r="O23" s="319"/>
      <c r="P23" s="319"/>
      <c r="Q23" s="319"/>
      <c r="R23" s="319"/>
      <c r="S23" s="319"/>
      <c r="T23" s="319"/>
    </row>
    <row r="24" spans="1:20" s="255" customFormat="1" ht="22.5">
      <c r="A24" s="735"/>
      <c r="B24" s="735"/>
      <c r="C24" s="735">
        <v>1</v>
      </c>
      <c r="D24" s="648"/>
      <c r="F24" s="657" t="e">
        <f ca="1">"4."&amp;mergeValue(A24) &amp;"."&amp;mergeValue(B24)&amp;"."&amp;mergeValue(C24)</f>
        <v>#NAME?</v>
      </c>
      <c r="G24" s="481" t="s">
        <v>532</v>
      </c>
      <c r="H24" s="650" t="str">
        <f>IF(Территории!H22="","","" &amp; Территории!H22 &amp; "")</f>
        <v>Курский муниципальный район</v>
      </c>
      <c r="I24" s="286" t="s">
        <v>535</v>
      </c>
      <c r="J24" s="472"/>
      <c r="K24" s="319"/>
      <c r="L24" s="319"/>
      <c r="M24" s="319"/>
      <c r="N24" s="319"/>
      <c r="O24" s="319"/>
      <c r="P24" s="319"/>
      <c r="Q24" s="319"/>
      <c r="R24" s="319"/>
      <c r="S24" s="319"/>
      <c r="T24" s="319"/>
    </row>
    <row r="25" spans="1:20" s="255" customFormat="1" ht="56.25">
      <c r="A25" s="735"/>
      <c r="B25" s="735"/>
      <c r="C25" s="735"/>
      <c r="D25" s="648">
        <v>1</v>
      </c>
      <c r="F25" s="657" t="e">
        <f ca="1">"4."&amp;mergeValue(A25) &amp;"."&amp;mergeValue(B25)&amp;"."&amp;mergeValue(C25)&amp;"."&amp;mergeValue(D25)</f>
        <v>#NAME?</v>
      </c>
      <c r="G25" s="563" t="s">
        <v>533</v>
      </c>
      <c r="H25" s="650" t="str">
        <f>IF(Территории!R23="","","" &amp; Территории!R23 &amp; "")</f>
        <v>Клюквинский сельсовет (38620428)</v>
      </c>
      <c r="I25" s="649" t="s">
        <v>625</v>
      </c>
      <c r="J25" s="472"/>
      <c r="K25" s="319"/>
      <c r="L25" s="319"/>
      <c r="M25" s="319"/>
      <c r="N25" s="319"/>
      <c r="O25" s="319"/>
      <c r="P25" s="319"/>
      <c r="Q25" s="319"/>
      <c r="R25" s="319"/>
      <c r="S25" s="319"/>
      <c r="T25" s="319"/>
    </row>
    <row r="26" spans="1:20" s="255" customFormat="1" ht="22.5">
      <c r="A26" s="735"/>
      <c r="B26" s="319">
        <v>3</v>
      </c>
      <c r="C26" s="319"/>
      <c r="D26" s="319"/>
      <c r="F26" s="657" t="e">
        <f ca="1">"4."&amp;mergeValue(A26)</f>
        <v>#NAME?</v>
      </c>
      <c r="G26" s="560" t="s">
        <v>531</v>
      </c>
      <c r="H26" s="654" t="s">
        <v>484</v>
      </c>
      <c r="I26" s="286"/>
      <c r="J26" s="472"/>
      <c r="K26" s="319"/>
      <c r="L26" s="319"/>
      <c r="M26" s="319"/>
      <c r="N26" s="319"/>
      <c r="O26" s="319"/>
      <c r="P26" s="319"/>
      <c r="Q26" s="319"/>
      <c r="R26" s="319"/>
      <c r="S26" s="319"/>
      <c r="T26" s="319"/>
    </row>
    <row r="27" spans="1:20" s="255" customFormat="1" ht="18.75">
      <c r="A27" s="735"/>
      <c r="B27" s="735">
        <v>2</v>
      </c>
      <c r="C27" s="648"/>
      <c r="D27" s="648"/>
      <c r="F27" s="657" t="e">
        <f ca="1">"4."&amp;mergeValue(A27) &amp;"."&amp;mergeValue(B27)</f>
        <v>#NAME?</v>
      </c>
      <c r="G27" s="463" t="s">
        <v>626</v>
      </c>
      <c r="H27" s="650" t="str">
        <f>IF(region_name="","",region_name)</f>
        <v>Курская область</v>
      </c>
      <c r="I27" s="286" t="s">
        <v>534</v>
      </c>
      <c r="J27" s="472"/>
      <c r="K27" s="319"/>
      <c r="L27" s="319"/>
      <c r="M27" s="319"/>
      <c r="N27" s="319"/>
      <c r="O27" s="319"/>
      <c r="P27" s="319"/>
      <c r="Q27" s="319"/>
      <c r="R27" s="319"/>
      <c r="S27" s="319"/>
      <c r="T27" s="319"/>
    </row>
    <row r="28" spans="1:20" s="255" customFormat="1" ht="22.5">
      <c r="A28" s="735"/>
      <c r="B28" s="735"/>
      <c r="C28" s="735">
        <v>1</v>
      </c>
      <c r="D28" s="648"/>
      <c r="F28" s="657" t="e">
        <f ca="1">"4."&amp;mergeValue(A28) &amp;"."&amp;mergeValue(B28)&amp;"."&amp;mergeValue(C28)</f>
        <v>#NAME?</v>
      </c>
      <c r="G28" s="481" t="s">
        <v>532</v>
      </c>
      <c r="H28" s="650" t="str">
        <f>IF(Территории!H25="","","" &amp; Территории!H25 &amp; "")</f>
        <v>Курский муниципальный район</v>
      </c>
      <c r="I28" s="286" t="s">
        <v>535</v>
      </c>
      <c r="J28" s="472"/>
      <c r="K28" s="319"/>
      <c r="L28" s="319"/>
      <c r="M28" s="319"/>
      <c r="N28" s="319"/>
      <c r="O28" s="319"/>
      <c r="P28" s="319"/>
      <c r="Q28" s="319"/>
      <c r="R28" s="319"/>
      <c r="S28" s="319"/>
      <c r="T28" s="319"/>
    </row>
    <row r="29" spans="1:20" s="255" customFormat="1" ht="56.25">
      <c r="A29" s="735"/>
      <c r="B29" s="735"/>
      <c r="C29" s="735"/>
      <c r="D29" s="648">
        <v>1</v>
      </c>
      <c r="F29" s="657" t="e">
        <f ca="1">"4."&amp;mergeValue(A29) &amp;"."&amp;mergeValue(B29)&amp;"."&amp;mergeValue(C29)&amp;"."&amp;mergeValue(D29)</f>
        <v>#NAME?</v>
      </c>
      <c r="G29" s="563" t="s">
        <v>533</v>
      </c>
      <c r="H29" s="650" t="str">
        <f>IF(Территории!R26="","","" &amp; Территории!R26 &amp; "")</f>
        <v>Лебяженский сельсовет (38620432)</v>
      </c>
      <c r="I29" s="649" t="s">
        <v>625</v>
      </c>
      <c r="J29" s="472"/>
      <c r="K29" s="319"/>
      <c r="L29" s="319"/>
      <c r="M29" s="319"/>
      <c r="N29" s="319"/>
      <c r="O29" s="319"/>
      <c r="P29" s="319"/>
      <c r="Q29" s="319"/>
      <c r="R29" s="319"/>
      <c r="S29" s="319"/>
      <c r="T29" s="319"/>
    </row>
    <row r="30" spans="1:20" s="255" customFormat="1" ht="22.5">
      <c r="A30" s="735"/>
      <c r="B30" s="319">
        <v>3</v>
      </c>
      <c r="C30" s="319"/>
      <c r="D30" s="319"/>
      <c r="F30" s="657" t="e">
        <f ca="1">"4."&amp;mergeValue(A30)</f>
        <v>#NAME?</v>
      </c>
      <c r="G30" s="560" t="s">
        <v>531</v>
      </c>
      <c r="H30" s="654" t="s">
        <v>484</v>
      </c>
      <c r="I30" s="286"/>
      <c r="J30" s="472"/>
      <c r="K30" s="319"/>
      <c r="L30" s="319"/>
      <c r="M30" s="319"/>
      <c r="N30" s="319"/>
      <c r="O30" s="319"/>
      <c r="P30" s="319"/>
      <c r="Q30" s="319"/>
      <c r="R30" s="319"/>
      <c r="S30" s="319"/>
      <c r="T30" s="319"/>
    </row>
    <row r="31" spans="1:20" s="255" customFormat="1" ht="18.75">
      <c r="A31" s="735"/>
      <c r="B31" s="735">
        <v>2</v>
      </c>
      <c r="C31" s="648"/>
      <c r="D31" s="648"/>
      <c r="F31" s="657" t="e">
        <f ca="1">"4."&amp;mergeValue(A31) &amp;"."&amp;mergeValue(B31)</f>
        <v>#NAME?</v>
      </c>
      <c r="G31" s="463" t="s">
        <v>626</v>
      </c>
      <c r="H31" s="650" t="str">
        <f>IF(region_name="","",region_name)</f>
        <v>Курская область</v>
      </c>
      <c r="I31" s="286" t="s">
        <v>534</v>
      </c>
      <c r="J31" s="472"/>
      <c r="K31" s="319"/>
      <c r="L31" s="319"/>
      <c r="M31" s="319"/>
      <c r="N31" s="319"/>
      <c r="O31" s="319"/>
      <c r="P31" s="319"/>
      <c r="Q31" s="319"/>
      <c r="R31" s="319"/>
      <c r="S31" s="319"/>
      <c r="T31" s="319"/>
    </row>
    <row r="32" spans="1:20" s="255" customFormat="1" ht="22.5">
      <c r="A32" s="735"/>
      <c r="B32" s="735"/>
      <c r="C32" s="735">
        <v>1</v>
      </c>
      <c r="D32" s="648"/>
      <c r="F32" s="657" t="e">
        <f ca="1">"4."&amp;mergeValue(A32) &amp;"."&amp;mergeValue(B32)&amp;"."&amp;mergeValue(C32)</f>
        <v>#NAME?</v>
      </c>
      <c r="G32" s="481" t="s">
        <v>532</v>
      </c>
      <c r="H32" s="650" t="str">
        <f>IF(Территории!H28="","","" &amp; Территории!H28 &amp; "")</f>
        <v>Курский муниципальный район</v>
      </c>
      <c r="I32" s="286" t="s">
        <v>535</v>
      </c>
      <c r="J32" s="472"/>
      <c r="K32" s="319"/>
      <c r="L32" s="319"/>
      <c r="M32" s="319"/>
      <c r="N32" s="319"/>
      <c r="O32" s="319"/>
      <c r="P32" s="319"/>
      <c r="Q32" s="319"/>
      <c r="R32" s="319"/>
      <c r="S32" s="319"/>
      <c r="T32" s="319"/>
    </row>
    <row r="33" spans="1:20" s="255" customFormat="1" ht="56.25">
      <c r="A33" s="735"/>
      <c r="B33" s="735"/>
      <c r="C33" s="735"/>
      <c r="D33" s="648">
        <v>1</v>
      </c>
      <c r="F33" s="657" t="e">
        <f ca="1">"4."&amp;mergeValue(A33) &amp;"."&amp;mergeValue(B33)&amp;"."&amp;mergeValue(C33)&amp;"."&amp;mergeValue(D33)</f>
        <v>#NAME?</v>
      </c>
      <c r="G33" s="563" t="s">
        <v>533</v>
      </c>
      <c r="H33" s="650" t="str">
        <f>IF(Территории!R29="","","" &amp; Территории!R29 &amp; "")</f>
        <v>Нижнемедведицкий сельсовет (38620448)</v>
      </c>
      <c r="I33" s="649" t="s">
        <v>625</v>
      </c>
      <c r="J33" s="472"/>
      <c r="K33" s="319"/>
      <c r="L33" s="319"/>
      <c r="M33" s="319"/>
      <c r="N33" s="319"/>
      <c r="O33" s="319"/>
      <c r="P33" s="319"/>
      <c r="Q33" s="319"/>
      <c r="R33" s="319"/>
      <c r="S33" s="319"/>
      <c r="T33" s="319"/>
    </row>
    <row r="34" spans="1:20" s="255" customFormat="1" ht="22.5">
      <c r="A34" s="735"/>
      <c r="B34" s="319">
        <v>3</v>
      </c>
      <c r="C34" s="319"/>
      <c r="D34" s="319"/>
      <c r="F34" s="657" t="e">
        <f ca="1">"4."&amp;mergeValue(A34)</f>
        <v>#NAME?</v>
      </c>
      <c r="G34" s="560" t="s">
        <v>531</v>
      </c>
      <c r="H34" s="654" t="s">
        <v>484</v>
      </c>
      <c r="I34" s="286"/>
      <c r="J34" s="472"/>
      <c r="K34" s="319"/>
      <c r="L34" s="319"/>
      <c r="M34" s="319"/>
      <c r="N34" s="319"/>
      <c r="O34" s="319"/>
      <c r="P34" s="319"/>
      <c r="Q34" s="319"/>
      <c r="R34" s="319"/>
      <c r="S34" s="319"/>
      <c r="T34" s="319"/>
    </row>
    <row r="35" spans="1:20" s="255" customFormat="1" ht="18.75">
      <c r="A35" s="735"/>
      <c r="B35" s="735">
        <v>2</v>
      </c>
      <c r="C35" s="648"/>
      <c r="D35" s="648"/>
      <c r="F35" s="657" t="e">
        <f ca="1">"4."&amp;mergeValue(A35) &amp;"."&amp;mergeValue(B35)</f>
        <v>#NAME?</v>
      </c>
      <c r="G35" s="463" t="s">
        <v>626</v>
      </c>
      <c r="H35" s="650" t="str">
        <f>IF(region_name="","",region_name)</f>
        <v>Курская область</v>
      </c>
      <c r="I35" s="286" t="s">
        <v>534</v>
      </c>
      <c r="J35" s="472"/>
      <c r="K35" s="319"/>
      <c r="L35" s="319"/>
      <c r="M35" s="319"/>
      <c r="N35" s="319"/>
      <c r="O35" s="319"/>
      <c r="P35" s="319"/>
      <c r="Q35" s="319"/>
      <c r="R35" s="319"/>
      <c r="S35" s="319"/>
      <c r="T35" s="319"/>
    </row>
    <row r="36" spans="1:20" s="255" customFormat="1" ht="22.5">
      <c r="A36" s="735"/>
      <c r="B36" s="735"/>
      <c r="C36" s="735">
        <v>1</v>
      </c>
      <c r="D36" s="648"/>
      <c r="F36" s="657" t="e">
        <f ca="1">"4."&amp;mergeValue(A36) &amp;"."&amp;mergeValue(B36)&amp;"."&amp;mergeValue(C36)</f>
        <v>#NAME?</v>
      </c>
      <c r="G36" s="481" t="s">
        <v>532</v>
      </c>
      <c r="H36" s="650" t="str">
        <f>IF(Территории!H31="","","" &amp; Территории!H31 &amp; "")</f>
        <v>Курский муниципальный район</v>
      </c>
      <c r="I36" s="286" t="s">
        <v>535</v>
      </c>
      <c r="J36" s="472"/>
      <c r="K36" s="319"/>
      <c r="L36" s="319"/>
      <c r="M36" s="319"/>
      <c r="N36" s="319"/>
      <c r="O36" s="319"/>
      <c r="P36" s="319"/>
      <c r="Q36" s="319"/>
      <c r="R36" s="319"/>
      <c r="S36" s="319"/>
      <c r="T36" s="319"/>
    </row>
    <row r="37" spans="1:20" s="255" customFormat="1" ht="56.25">
      <c r="A37" s="735"/>
      <c r="B37" s="735"/>
      <c r="C37" s="735"/>
      <c r="D37" s="648">
        <v>1</v>
      </c>
      <c r="F37" s="657" t="e">
        <f ca="1">"4."&amp;mergeValue(A37) &amp;"."&amp;mergeValue(B37)&amp;"."&amp;mergeValue(C37)&amp;"."&amp;mergeValue(D37)</f>
        <v>#NAME?</v>
      </c>
      <c r="G37" s="563" t="s">
        <v>533</v>
      </c>
      <c r="H37" s="650" t="str">
        <f>IF(Территории!R32="","","" &amp; Территории!R32 &amp; "")</f>
        <v>Полянский сельсовет (38620472)</v>
      </c>
      <c r="I37" s="649" t="s">
        <v>625</v>
      </c>
      <c r="J37" s="472"/>
      <c r="K37" s="319"/>
      <c r="L37" s="319"/>
      <c r="M37" s="319"/>
      <c r="N37" s="319"/>
      <c r="O37" s="319"/>
      <c r="P37" s="319"/>
      <c r="Q37" s="319"/>
      <c r="R37" s="319"/>
      <c r="S37" s="319"/>
      <c r="T37" s="319"/>
    </row>
    <row r="38" spans="1:20" s="255" customFormat="1" ht="22.5">
      <c r="A38" s="735"/>
      <c r="B38" s="319">
        <v>3</v>
      </c>
      <c r="C38" s="319"/>
      <c r="D38" s="319"/>
      <c r="F38" s="657" t="e">
        <f ca="1">"4."&amp;mergeValue(A38)</f>
        <v>#NAME?</v>
      </c>
      <c r="G38" s="560" t="s">
        <v>531</v>
      </c>
      <c r="H38" s="654" t="s">
        <v>484</v>
      </c>
      <c r="I38" s="286"/>
      <c r="J38" s="472"/>
      <c r="K38" s="319"/>
      <c r="L38" s="319"/>
      <c r="M38" s="319"/>
      <c r="N38" s="319"/>
      <c r="O38" s="319"/>
      <c r="P38" s="319"/>
      <c r="Q38" s="319"/>
      <c r="R38" s="319"/>
      <c r="S38" s="319"/>
      <c r="T38" s="319"/>
    </row>
    <row r="39" spans="1:20" s="255" customFormat="1" ht="18.75">
      <c r="A39" s="735"/>
      <c r="B39" s="735">
        <v>2</v>
      </c>
      <c r="C39" s="648"/>
      <c r="D39" s="648"/>
      <c r="F39" s="657" t="e">
        <f ca="1">"4."&amp;mergeValue(A39) &amp;"."&amp;mergeValue(B39)</f>
        <v>#NAME?</v>
      </c>
      <c r="G39" s="463" t="s">
        <v>626</v>
      </c>
      <c r="H39" s="650" t="str">
        <f>IF(region_name="","",region_name)</f>
        <v>Курская область</v>
      </c>
      <c r="I39" s="286" t="s">
        <v>534</v>
      </c>
      <c r="J39" s="472"/>
      <c r="K39" s="319"/>
      <c r="L39" s="319"/>
      <c r="M39" s="319"/>
      <c r="N39" s="319"/>
      <c r="O39" s="319"/>
      <c r="P39" s="319"/>
      <c r="Q39" s="319"/>
      <c r="R39" s="319"/>
      <c r="S39" s="319"/>
      <c r="T39" s="319"/>
    </row>
    <row r="40" spans="1:20" s="255" customFormat="1" ht="22.5">
      <c r="A40" s="735"/>
      <c r="B40" s="735"/>
      <c r="C40" s="735">
        <v>1</v>
      </c>
      <c r="D40" s="648"/>
      <c r="F40" s="657" t="e">
        <f ca="1">"4."&amp;mergeValue(A40) &amp;"."&amp;mergeValue(B40)&amp;"."&amp;mergeValue(C40)</f>
        <v>#NAME?</v>
      </c>
      <c r="G40" s="481" t="s">
        <v>532</v>
      </c>
      <c r="H40" s="650" t="str">
        <f>IF(Территории!H34="","","" &amp; Территории!H34 &amp; "")</f>
        <v>Курский муниципальный район</v>
      </c>
      <c r="I40" s="286" t="s">
        <v>535</v>
      </c>
      <c r="J40" s="472"/>
      <c r="K40" s="319"/>
      <c r="L40" s="319"/>
      <c r="M40" s="319"/>
      <c r="N40" s="319"/>
      <c r="O40" s="319"/>
      <c r="P40" s="319"/>
      <c r="Q40" s="319"/>
      <c r="R40" s="319"/>
      <c r="S40" s="319"/>
      <c r="T40" s="319"/>
    </row>
    <row r="41" spans="1:20" s="255" customFormat="1" ht="56.25">
      <c r="A41" s="735"/>
      <c r="B41" s="735"/>
      <c r="C41" s="735"/>
      <c r="D41" s="648">
        <v>1</v>
      </c>
      <c r="F41" s="657" t="e">
        <f ca="1">"4."&amp;mergeValue(A41) &amp;"."&amp;mergeValue(B41)&amp;"."&amp;mergeValue(C41)&amp;"."&amp;mergeValue(D41)</f>
        <v>#NAME?</v>
      </c>
      <c r="G41" s="563" t="s">
        <v>533</v>
      </c>
      <c r="H41" s="650" t="str">
        <f>IF(Территории!R35="","","" &amp; Территории!R35 &amp; "")</f>
        <v>Щетинский сельсовет (38620492)</v>
      </c>
      <c r="I41" s="649" t="s">
        <v>625</v>
      </c>
      <c r="J41" s="472"/>
      <c r="K41" s="319"/>
      <c r="L41" s="319"/>
      <c r="M41" s="319"/>
      <c r="N41" s="319"/>
      <c r="O41" s="319"/>
      <c r="P41" s="319"/>
      <c r="Q41" s="319"/>
      <c r="R41" s="319"/>
      <c r="S41" s="319"/>
      <c r="T41" s="319"/>
    </row>
    <row r="42" spans="1:20" s="465" customFormat="1" ht="3" customHeight="1">
      <c r="A42" s="467"/>
      <c r="B42" s="467"/>
      <c r="C42" s="467"/>
      <c r="D42" s="467"/>
      <c r="F42" s="464"/>
      <c r="G42" s="561"/>
      <c r="H42" s="562"/>
      <c r="I42" s="343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7"/>
    </row>
    <row r="43" spans="1:20" s="465" customFormat="1" ht="15" customHeight="1">
      <c r="A43" s="467"/>
      <c r="B43" s="467"/>
      <c r="C43" s="467"/>
      <c r="D43" s="467"/>
      <c r="F43" s="464"/>
      <c r="G43" s="730" t="s">
        <v>627</v>
      </c>
      <c r="H43" s="730"/>
      <c r="I43" s="343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</row>
  </sheetData>
  <sheetProtection algorithmName="SHA-512" hashValue="mImKWqyYsqiOQLjSlaVHgg9t6kqlhY4OIzz/1yHev2w7nDzIUi527sM1wTdTNpqjIrPrg2wJi/dd5h2oP1/zkQ==" saltValue="QLxa2otn4iSS9YqB1gIR0A==" spinCount="100000" sheet="1" objects="1" scenarios="1" formatColumns="0" formatRows="0"/>
  <mergeCells count="21">
    <mergeCell ref="G43:H43"/>
    <mergeCell ref="F2:H2"/>
    <mergeCell ref="F4:H4"/>
    <mergeCell ref="I4:I5"/>
    <mergeCell ref="A8:A41"/>
    <mergeCell ref="B11:B13"/>
    <mergeCell ref="C12:C13"/>
    <mergeCell ref="B15:B17"/>
    <mergeCell ref="C16:C17"/>
    <mergeCell ref="B19:B21"/>
    <mergeCell ref="C20:C21"/>
    <mergeCell ref="B23:B25"/>
    <mergeCell ref="C24:C25"/>
    <mergeCell ref="B35:B37"/>
    <mergeCell ref="C36:C37"/>
    <mergeCell ref="B39:B41"/>
    <mergeCell ref="C40:C41"/>
    <mergeCell ref="B27:B29"/>
    <mergeCell ref="C28:C29"/>
    <mergeCell ref="B31:B33"/>
    <mergeCell ref="C32:C3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42:I43" xr:uid="{00000000-0002-0000-0E00-000000000000}">
      <formula1>900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1">
    <tabColor rgb="FFEAEBEE"/>
    <pageSetUpPr fitToPage="1"/>
  </sheetPr>
  <dimension ref="A1:P16"/>
  <sheetViews>
    <sheetView showGridLines="0" topLeftCell="C4" zoomScaleNormal="100" workbookViewId="0">
      <selection activeCell="F15" sqref="F15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7"/>
    <col min="11" max="16384" width="10.5703125" style="35"/>
  </cols>
  <sheetData>
    <row r="1" spans="1:16" hidden="1">
      <c r="M1" s="555"/>
      <c r="N1" s="555"/>
      <c r="P1" s="555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755" t="s">
        <v>661</v>
      </c>
      <c r="E5" s="755"/>
      <c r="F5" s="755"/>
      <c r="G5" s="601"/>
    </row>
    <row r="6" spans="1:16" ht="3" customHeight="1">
      <c r="C6" s="86"/>
      <c r="D6" s="36"/>
      <c r="E6" s="84"/>
      <c r="F6" s="83"/>
      <c r="G6" s="413"/>
    </row>
    <row r="7" spans="1:16">
      <c r="C7" s="86"/>
      <c r="D7" s="759" t="s">
        <v>480</v>
      </c>
      <c r="E7" s="759"/>
      <c r="F7" s="759"/>
      <c r="G7" s="799" t="s">
        <v>481</v>
      </c>
    </row>
    <row r="8" spans="1:16">
      <c r="C8" s="86"/>
      <c r="D8" s="104" t="s">
        <v>95</v>
      </c>
      <c r="E8" s="116" t="s">
        <v>483</v>
      </c>
      <c r="F8" s="116" t="s">
        <v>482</v>
      </c>
      <c r="G8" s="799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412"/>
      <c r="C10" s="86"/>
      <c r="D10" s="250">
        <v>1</v>
      </c>
      <c r="E10" s="423" t="s">
        <v>662</v>
      </c>
      <c r="F10" s="424" t="s">
        <v>484</v>
      </c>
      <c r="G10" s="286"/>
    </row>
    <row r="11" spans="1:16" ht="22.5">
      <c r="A11" s="412"/>
      <c r="C11" s="86"/>
      <c r="D11" s="250" t="s">
        <v>298</v>
      </c>
      <c r="E11" s="415" t="s">
        <v>485</v>
      </c>
      <c r="F11" s="424" t="s">
        <v>484</v>
      </c>
      <c r="G11" s="286"/>
    </row>
    <row r="12" spans="1:16" ht="20.100000000000001" customHeight="1">
      <c r="A12" s="412"/>
      <c r="C12" s="86"/>
      <c r="D12" s="250" t="s">
        <v>8</v>
      </c>
      <c r="E12" s="417" t="s">
        <v>1702</v>
      </c>
      <c r="F12" s="414" t="s">
        <v>1703</v>
      </c>
      <c r="G12" s="756" t="s">
        <v>632</v>
      </c>
    </row>
    <row r="13" spans="1:16" ht="15" customHeight="1">
      <c r="A13" s="412"/>
      <c r="C13" s="86"/>
      <c r="D13" s="117"/>
      <c r="E13" s="430" t="s">
        <v>331</v>
      </c>
      <c r="F13" s="427"/>
      <c r="G13" s="758"/>
    </row>
    <row r="14" spans="1:16">
      <c r="A14" s="412"/>
      <c r="C14" s="86"/>
      <c r="D14" s="250" t="s">
        <v>332</v>
      </c>
      <c r="E14" s="415" t="s">
        <v>663</v>
      </c>
      <c r="F14" s="424" t="s">
        <v>484</v>
      </c>
      <c r="G14" s="286"/>
    </row>
    <row r="15" spans="1:16" ht="42.95" customHeight="1">
      <c r="A15" s="412"/>
      <c r="C15" s="86"/>
      <c r="D15" s="250" t="s">
        <v>469</v>
      </c>
      <c r="E15" s="417" t="s">
        <v>663</v>
      </c>
      <c r="F15" s="414" t="s">
        <v>1704</v>
      </c>
      <c r="G15" s="756" t="s">
        <v>664</v>
      </c>
    </row>
    <row r="16" spans="1:16" ht="15" customHeight="1">
      <c r="A16" s="412"/>
      <c r="C16" s="86"/>
      <c r="D16" s="117"/>
      <c r="E16" s="430" t="s">
        <v>331</v>
      </c>
      <c r="F16" s="427"/>
      <c r="G16" s="758"/>
    </row>
  </sheetData>
  <sheetProtection algorithmName="SHA-512" hashValue="yfH1I90qfPC8KXJpf2BziRLAAtXwRY6Dbu1yBezcNWCqfc9Qk4dM46SHMupbGoh2vP1zZpWLvy1/JeUukRAP5A==" saltValue="25we7dRvhcJhKknbyNueIA==" spinCount="100000" sheet="1" objects="1" scenarios="1" formatColumns="0" formatRows="0"/>
  <dataConsolidate link="1"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 xr:uid="{00000000-0002-0000-0F00-000000000000}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 xr:uid="{00000000-0002-0000-0F00-000001000000}">
      <formula1>900</formula1>
    </dataValidation>
  </dataValidations>
  <hyperlinks>
    <hyperlink ref="F12" location="'Форма 3.9'!$F$12" tooltip="Кликните по гиперссылке, чтобы перейти по ссылке на обосновывающие документы или отредактировать её" display="https://portal.eias.ru/Portal/DownloadPage.aspx?type=12&amp;guid=1816e531-1bbe-4520-97f9-ccf934609235" xr:uid="{00000000-0004-0000-0F00-000000000000}"/>
    <hyperlink ref="F15" location="'Форма 3.9'!$F$15" tooltip="Кликните по гиперссылке, чтобы перейти по ссылке на обосновывающие документы или отредактировать её" display="https://portal.eias.ru/Portal/DownloadPage.aspx?type=12&amp;guid=1f9dda7a-a186-48d2-bbf5-8a7b0664fa43" xr:uid="{00000000-0004-0000-0F00-000001000000}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05_12">
    <tabColor theme="0" tint="-0.249977111117893"/>
  </sheetPr>
  <dimension ref="A1:T43"/>
  <sheetViews>
    <sheetView showGridLines="0" topLeftCell="E19" zoomScaleNormal="100" workbookViewId="0">
      <selection activeCell="G52" sqref="G52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31" t="s">
        <v>526</v>
      </c>
      <c r="G2" s="732"/>
      <c r="H2" s="733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690" t="s">
        <v>480</v>
      </c>
      <c r="G4" s="690"/>
      <c r="H4" s="690"/>
      <c r="I4" s="734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47" t="s">
        <v>95</v>
      </c>
      <c r="G5" s="477" t="s">
        <v>483</v>
      </c>
      <c r="H5" s="654" t="s">
        <v>468</v>
      </c>
      <c r="I5" s="73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657">
        <v>1</v>
      </c>
      <c r="G7" s="560" t="s">
        <v>527</v>
      </c>
      <c r="H7" s="650" t="str">
        <f>IF(dateCh="","",dateCh)</f>
        <v>23.06.2021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35">
        <v>1</v>
      </c>
      <c r="B8" s="319"/>
      <c r="C8" s="319"/>
      <c r="D8" s="319"/>
      <c r="F8" s="657" t="e">
        <f ca="1">"2." &amp;mergeValue(A8)</f>
        <v>#NAME?</v>
      </c>
      <c r="G8" s="560" t="s">
        <v>529</v>
      </c>
      <c r="H8" s="650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624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35"/>
      <c r="B9" s="319"/>
      <c r="C9" s="319"/>
      <c r="D9" s="319"/>
      <c r="F9" s="657" t="e">
        <f ca="1">"3." &amp;mergeValue(A9)</f>
        <v>#NAME?</v>
      </c>
      <c r="G9" s="560" t="s">
        <v>530</v>
      </c>
      <c r="H9" s="650" t="str">
        <f>IF('Перечень тарифов'!F21="","наименование отсутствует","" &amp; 'Перечень тарифов'!F21 &amp; "")</f>
        <v>Подключение (технологическое присоединение) к централизованной системе водоотведения</v>
      </c>
      <c r="I9" s="286" t="s">
        <v>622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35"/>
      <c r="B10" s="319"/>
      <c r="C10" s="319"/>
      <c r="D10" s="319"/>
      <c r="F10" s="657" t="e">
        <f ca="1">"4."&amp;mergeValue(A10)</f>
        <v>#NAME?</v>
      </c>
      <c r="G10" s="560" t="s">
        <v>531</v>
      </c>
      <c r="H10" s="654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35"/>
      <c r="B11" s="735">
        <v>1</v>
      </c>
      <c r="C11" s="648"/>
      <c r="D11" s="648"/>
      <c r="F11" s="657" t="e">
        <f ca="1">"4."&amp;mergeValue(A11) &amp;"."&amp;mergeValue(B11)</f>
        <v>#NAME?</v>
      </c>
      <c r="G11" s="463" t="s">
        <v>626</v>
      </c>
      <c r="H11" s="650" t="str">
        <f>IF(region_name="","",region_name)</f>
        <v>Курская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35"/>
      <c r="B12" s="735"/>
      <c r="C12" s="735">
        <v>1</v>
      </c>
      <c r="D12" s="648"/>
      <c r="F12" s="657" t="e">
        <f ca="1">"4."&amp;mergeValue(A12) &amp;"."&amp;mergeValue(B12)&amp;"."&amp;mergeValue(C12)</f>
        <v>#NAME?</v>
      </c>
      <c r="G12" s="481" t="s">
        <v>532</v>
      </c>
      <c r="H12" s="650" t="str">
        <f>IF(Территории!H13="","","" &amp; Территории!H13 &amp; "")</f>
        <v>Курский муниципальный район</v>
      </c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35"/>
      <c r="B13" s="735"/>
      <c r="C13" s="735"/>
      <c r="D13" s="648">
        <v>1</v>
      </c>
      <c r="F13" s="657" t="e">
        <f ca="1">"4."&amp;mergeValue(A13) &amp;"."&amp;mergeValue(B13)&amp;"."&amp;mergeValue(C13)&amp;"."&amp;mergeValue(D13)</f>
        <v>#NAME?</v>
      </c>
      <c r="G13" s="563" t="s">
        <v>533</v>
      </c>
      <c r="H13" s="650" t="str">
        <f>IF(Территории!R14="","","" &amp; Территории!R14 &amp; "")</f>
        <v>Винниковский сельсовет (38620420)</v>
      </c>
      <c r="I13" s="649" t="s">
        <v>625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22.5">
      <c r="A14" s="735"/>
      <c r="B14" s="319">
        <v>2</v>
      </c>
      <c r="C14" s="319"/>
      <c r="D14" s="319"/>
      <c r="F14" s="657" t="e">
        <f ca="1">"4."&amp;mergeValue(A14)</f>
        <v>#NAME?</v>
      </c>
      <c r="G14" s="560" t="s">
        <v>531</v>
      </c>
      <c r="H14" s="654" t="s">
        <v>484</v>
      </c>
      <c r="I14" s="286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35"/>
      <c r="B15" s="735">
        <v>2</v>
      </c>
      <c r="C15" s="648"/>
      <c r="D15" s="648"/>
      <c r="F15" s="657" t="e">
        <f ca="1">"4."&amp;mergeValue(A15) &amp;"."&amp;mergeValue(B15)</f>
        <v>#NAME?</v>
      </c>
      <c r="G15" s="463" t="s">
        <v>626</v>
      </c>
      <c r="H15" s="650" t="str">
        <f>IF(region_name="","",region_name)</f>
        <v>Курская область</v>
      </c>
      <c r="I15" s="286" t="s">
        <v>534</v>
      </c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22.5">
      <c r="A16" s="735"/>
      <c r="B16" s="735"/>
      <c r="C16" s="735">
        <v>1</v>
      </c>
      <c r="D16" s="648"/>
      <c r="F16" s="657" t="e">
        <f ca="1">"4."&amp;mergeValue(A16) &amp;"."&amp;mergeValue(B16)&amp;"."&amp;mergeValue(C16)</f>
        <v>#NAME?</v>
      </c>
      <c r="G16" s="481" t="s">
        <v>532</v>
      </c>
      <c r="H16" s="650" t="str">
        <f>IF(Территории!H16="","","" &amp; Территории!H16 &amp; "")</f>
        <v>Курский муниципальный район</v>
      </c>
      <c r="I16" s="286" t="s">
        <v>535</v>
      </c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56.25">
      <c r="A17" s="735"/>
      <c r="B17" s="735"/>
      <c r="C17" s="735"/>
      <c r="D17" s="648">
        <v>1</v>
      </c>
      <c r="F17" s="657" t="e">
        <f ca="1">"4."&amp;mergeValue(A17) &amp;"."&amp;mergeValue(B17)&amp;"."&amp;mergeValue(C17)&amp;"."&amp;mergeValue(D17)</f>
        <v>#NAME?</v>
      </c>
      <c r="G17" s="563" t="s">
        <v>533</v>
      </c>
      <c r="H17" s="650" t="str">
        <f>IF(Территории!R17="","","" &amp; Территории!R17 &amp; "")</f>
        <v>Ворошневский сельсовет (38620424)</v>
      </c>
      <c r="I17" s="649" t="s">
        <v>625</v>
      </c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255" customFormat="1" ht="22.5">
      <c r="A18" s="735"/>
      <c r="B18" s="319">
        <v>3</v>
      </c>
      <c r="C18" s="319"/>
      <c r="D18" s="319"/>
      <c r="F18" s="657" t="e">
        <f ca="1">"4."&amp;mergeValue(A18)</f>
        <v>#NAME?</v>
      </c>
      <c r="G18" s="560" t="s">
        <v>531</v>
      </c>
      <c r="H18" s="654" t="s">
        <v>484</v>
      </c>
      <c r="I18" s="286"/>
      <c r="J18" s="472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s="255" customFormat="1" ht="18.75">
      <c r="A19" s="735"/>
      <c r="B19" s="735">
        <v>2</v>
      </c>
      <c r="C19" s="648"/>
      <c r="D19" s="648"/>
      <c r="F19" s="657" t="e">
        <f ca="1">"4."&amp;mergeValue(A19) &amp;"."&amp;mergeValue(B19)</f>
        <v>#NAME?</v>
      </c>
      <c r="G19" s="463" t="s">
        <v>626</v>
      </c>
      <c r="H19" s="650" t="str">
        <f>IF(region_name="","",region_name)</f>
        <v>Курская область</v>
      </c>
      <c r="I19" s="286" t="s">
        <v>534</v>
      </c>
      <c r="J19" s="472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s="255" customFormat="1" ht="22.5">
      <c r="A20" s="735"/>
      <c r="B20" s="735"/>
      <c r="C20" s="735">
        <v>1</v>
      </c>
      <c r="D20" s="648"/>
      <c r="F20" s="657" t="e">
        <f ca="1">"4."&amp;mergeValue(A20) &amp;"."&amp;mergeValue(B20)&amp;"."&amp;mergeValue(C20)</f>
        <v>#NAME?</v>
      </c>
      <c r="G20" s="481" t="s">
        <v>532</v>
      </c>
      <c r="H20" s="650" t="str">
        <f>IF(Территории!H19="","","" &amp; Территории!H19 &amp; "")</f>
        <v>Курский муниципальный район</v>
      </c>
      <c r="I20" s="286" t="s">
        <v>535</v>
      </c>
      <c r="J20" s="472"/>
      <c r="K20" s="319"/>
      <c r="L20" s="319"/>
      <c r="M20" s="319"/>
      <c r="N20" s="319"/>
      <c r="O20" s="319"/>
      <c r="P20" s="319"/>
      <c r="Q20" s="319"/>
      <c r="R20" s="319"/>
      <c r="S20" s="319"/>
      <c r="T20" s="319"/>
    </row>
    <row r="21" spans="1:20" s="255" customFormat="1" ht="56.25">
      <c r="A21" s="735"/>
      <c r="B21" s="735"/>
      <c r="C21" s="735"/>
      <c r="D21" s="648">
        <v>1</v>
      </c>
      <c r="F21" s="657" t="e">
        <f ca="1">"4."&amp;mergeValue(A21) &amp;"."&amp;mergeValue(B21)&amp;"."&amp;mergeValue(C21)&amp;"."&amp;mergeValue(D21)</f>
        <v>#NAME?</v>
      </c>
      <c r="G21" s="563" t="s">
        <v>533</v>
      </c>
      <c r="H21" s="650" t="str">
        <f>IF(Территории!R20="","","" &amp; Территории!R20 &amp; "")</f>
        <v>Камышинский сельсовет (38620426)</v>
      </c>
      <c r="I21" s="649" t="s">
        <v>625</v>
      </c>
      <c r="J21" s="472"/>
      <c r="K21" s="319"/>
      <c r="L21" s="319"/>
      <c r="M21" s="319"/>
      <c r="N21" s="319"/>
      <c r="O21" s="319"/>
      <c r="P21" s="319"/>
      <c r="Q21" s="319"/>
      <c r="R21" s="319"/>
      <c r="S21" s="319"/>
      <c r="T21" s="319"/>
    </row>
    <row r="22" spans="1:20" s="255" customFormat="1" ht="22.5">
      <c r="A22" s="735"/>
      <c r="B22" s="319">
        <v>3</v>
      </c>
      <c r="C22" s="319"/>
      <c r="D22" s="319"/>
      <c r="F22" s="657" t="e">
        <f ca="1">"4."&amp;mergeValue(A22)</f>
        <v>#NAME?</v>
      </c>
      <c r="G22" s="560" t="s">
        <v>531</v>
      </c>
      <c r="H22" s="654" t="s">
        <v>484</v>
      </c>
      <c r="I22" s="286"/>
      <c r="J22" s="472"/>
      <c r="K22" s="319"/>
      <c r="L22" s="319"/>
      <c r="M22" s="319"/>
      <c r="N22" s="319"/>
      <c r="O22" s="319"/>
      <c r="P22" s="319"/>
      <c r="Q22" s="319"/>
      <c r="R22" s="319"/>
      <c r="S22" s="319"/>
      <c r="T22" s="319"/>
    </row>
    <row r="23" spans="1:20" s="255" customFormat="1" ht="18.75">
      <c r="A23" s="735"/>
      <c r="B23" s="735">
        <v>2</v>
      </c>
      <c r="C23" s="648"/>
      <c r="D23" s="648"/>
      <c r="F23" s="657" t="e">
        <f ca="1">"4."&amp;mergeValue(A23) &amp;"."&amp;mergeValue(B23)</f>
        <v>#NAME?</v>
      </c>
      <c r="G23" s="463" t="s">
        <v>626</v>
      </c>
      <c r="H23" s="650" t="str">
        <f>IF(region_name="","",region_name)</f>
        <v>Курская область</v>
      </c>
      <c r="I23" s="286" t="s">
        <v>534</v>
      </c>
      <c r="J23" s="472"/>
      <c r="K23" s="319"/>
      <c r="L23" s="319"/>
      <c r="M23" s="319"/>
      <c r="N23" s="319"/>
      <c r="O23" s="319"/>
      <c r="P23" s="319"/>
      <c r="Q23" s="319"/>
      <c r="R23" s="319"/>
      <c r="S23" s="319"/>
      <c r="T23" s="319"/>
    </row>
    <row r="24" spans="1:20" s="255" customFormat="1" ht="22.5">
      <c r="A24" s="735"/>
      <c r="B24" s="735"/>
      <c r="C24" s="735">
        <v>1</v>
      </c>
      <c r="D24" s="648"/>
      <c r="F24" s="657" t="e">
        <f ca="1">"4."&amp;mergeValue(A24) &amp;"."&amp;mergeValue(B24)&amp;"."&amp;mergeValue(C24)</f>
        <v>#NAME?</v>
      </c>
      <c r="G24" s="481" t="s">
        <v>532</v>
      </c>
      <c r="H24" s="650" t="str">
        <f>IF(Территории!H22="","","" &amp; Территории!H22 &amp; "")</f>
        <v>Курский муниципальный район</v>
      </c>
      <c r="I24" s="286" t="s">
        <v>535</v>
      </c>
      <c r="J24" s="472"/>
      <c r="K24" s="319"/>
      <c r="L24" s="319"/>
      <c r="M24" s="319"/>
      <c r="N24" s="319"/>
      <c r="O24" s="319"/>
      <c r="P24" s="319"/>
      <c r="Q24" s="319"/>
      <c r="R24" s="319"/>
      <c r="S24" s="319"/>
      <c r="T24" s="319"/>
    </row>
    <row r="25" spans="1:20" s="255" customFormat="1" ht="56.25">
      <c r="A25" s="735"/>
      <c r="B25" s="735"/>
      <c r="C25" s="735"/>
      <c r="D25" s="648">
        <v>1</v>
      </c>
      <c r="F25" s="657" t="e">
        <f ca="1">"4."&amp;mergeValue(A25) &amp;"."&amp;mergeValue(B25)&amp;"."&amp;mergeValue(C25)&amp;"."&amp;mergeValue(D25)</f>
        <v>#NAME?</v>
      </c>
      <c r="G25" s="563" t="s">
        <v>533</v>
      </c>
      <c r="H25" s="650" t="str">
        <f>IF(Территории!R23="","","" &amp; Территории!R23 &amp; "")</f>
        <v>Клюквинский сельсовет (38620428)</v>
      </c>
      <c r="I25" s="649" t="s">
        <v>625</v>
      </c>
      <c r="J25" s="472"/>
      <c r="K25" s="319"/>
      <c r="L25" s="319"/>
      <c r="M25" s="319"/>
      <c r="N25" s="319"/>
      <c r="O25" s="319"/>
      <c r="P25" s="319"/>
      <c r="Q25" s="319"/>
      <c r="R25" s="319"/>
      <c r="S25" s="319"/>
      <c r="T25" s="319"/>
    </row>
    <row r="26" spans="1:20" s="255" customFormat="1" ht="22.5">
      <c r="A26" s="735"/>
      <c r="B26" s="319">
        <v>3</v>
      </c>
      <c r="C26" s="319"/>
      <c r="D26" s="319"/>
      <c r="F26" s="657" t="e">
        <f ca="1">"4."&amp;mergeValue(A26)</f>
        <v>#NAME?</v>
      </c>
      <c r="G26" s="560" t="s">
        <v>531</v>
      </c>
      <c r="H26" s="654" t="s">
        <v>484</v>
      </c>
      <c r="I26" s="286"/>
      <c r="J26" s="472"/>
      <c r="K26" s="319"/>
      <c r="L26" s="319"/>
      <c r="M26" s="319"/>
      <c r="N26" s="319"/>
      <c r="O26" s="319"/>
      <c r="P26" s="319"/>
      <c r="Q26" s="319"/>
      <c r="R26" s="319"/>
      <c r="S26" s="319"/>
      <c r="T26" s="319"/>
    </row>
    <row r="27" spans="1:20" s="255" customFormat="1" ht="18.75">
      <c r="A27" s="735"/>
      <c r="B27" s="735">
        <v>2</v>
      </c>
      <c r="C27" s="648"/>
      <c r="D27" s="648"/>
      <c r="F27" s="657" t="e">
        <f ca="1">"4."&amp;mergeValue(A27) &amp;"."&amp;mergeValue(B27)</f>
        <v>#NAME?</v>
      </c>
      <c r="G27" s="463" t="s">
        <v>626</v>
      </c>
      <c r="H27" s="650" t="str">
        <f>IF(region_name="","",region_name)</f>
        <v>Курская область</v>
      </c>
      <c r="I27" s="286" t="s">
        <v>534</v>
      </c>
      <c r="J27" s="472"/>
      <c r="K27" s="319"/>
      <c r="L27" s="319"/>
      <c r="M27" s="319"/>
      <c r="N27" s="319"/>
      <c r="O27" s="319"/>
      <c r="P27" s="319"/>
      <c r="Q27" s="319"/>
      <c r="R27" s="319"/>
      <c r="S27" s="319"/>
      <c r="T27" s="319"/>
    </row>
    <row r="28" spans="1:20" s="255" customFormat="1" ht="22.5">
      <c r="A28" s="735"/>
      <c r="B28" s="735"/>
      <c r="C28" s="735">
        <v>1</v>
      </c>
      <c r="D28" s="648"/>
      <c r="F28" s="657" t="e">
        <f ca="1">"4."&amp;mergeValue(A28) &amp;"."&amp;mergeValue(B28)&amp;"."&amp;mergeValue(C28)</f>
        <v>#NAME?</v>
      </c>
      <c r="G28" s="481" t="s">
        <v>532</v>
      </c>
      <c r="H28" s="650" t="str">
        <f>IF(Территории!H25="","","" &amp; Территории!H25 &amp; "")</f>
        <v>Курский муниципальный район</v>
      </c>
      <c r="I28" s="286" t="s">
        <v>535</v>
      </c>
      <c r="J28" s="472"/>
      <c r="K28" s="319"/>
      <c r="L28" s="319"/>
      <c r="M28" s="319"/>
      <c r="N28" s="319"/>
      <c r="O28" s="319"/>
      <c r="P28" s="319"/>
      <c r="Q28" s="319"/>
      <c r="R28" s="319"/>
      <c r="S28" s="319"/>
      <c r="T28" s="319"/>
    </row>
    <row r="29" spans="1:20" s="255" customFormat="1" ht="56.25">
      <c r="A29" s="735"/>
      <c r="B29" s="735"/>
      <c r="C29" s="735"/>
      <c r="D29" s="648">
        <v>1</v>
      </c>
      <c r="F29" s="657" t="e">
        <f ca="1">"4."&amp;mergeValue(A29) &amp;"."&amp;mergeValue(B29)&amp;"."&amp;mergeValue(C29)&amp;"."&amp;mergeValue(D29)</f>
        <v>#NAME?</v>
      </c>
      <c r="G29" s="563" t="s">
        <v>533</v>
      </c>
      <c r="H29" s="650" t="str">
        <f>IF(Территории!R26="","","" &amp; Территории!R26 &amp; "")</f>
        <v>Лебяженский сельсовет (38620432)</v>
      </c>
      <c r="I29" s="649" t="s">
        <v>625</v>
      </c>
      <c r="J29" s="472"/>
      <c r="K29" s="319"/>
      <c r="L29" s="319"/>
      <c r="M29" s="319"/>
      <c r="N29" s="319"/>
      <c r="O29" s="319"/>
      <c r="P29" s="319"/>
      <c r="Q29" s="319"/>
      <c r="R29" s="319"/>
      <c r="S29" s="319"/>
      <c r="T29" s="319"/>
    </row>
    <row r="30" spans="1:20" s="255" customFormat="1" ht="22.5">
      <c r="A30" s="735"/>
      <c r="B30" s="319">
        <v>3</v>
      </c>
      <c r="C30" s="319"/>
      <c r="D30" s="319"/>
      <c r="F30" s="657" t="e">
        <f ca="1">"4."&amp;mergeValue(A30)</f>
        <v>#NAME?</v>
      </c>
      <c r="G30" s="560" t="s">
        <v>531</v>
      </c>
      <c r="H30" s="654" t="s">
        <v>484</v>
      </c>
      <c r="I30" s="286"/>
      <c r="J30" s="472"/>
      <c r="K30" s="319"/>
      <c r="L30" s="319"/>
      <c r="M30" s="319"/>
      <c r="N30" s="319"/>
      <c r="O30" s="319"/>
      <c r="P30" s="319"/>
      <c r="Q30" s="319"/>
      <c r="R30" s="319"/>
      <c r="S30" s="319"/>
      <c r="T30" s="319"/>
    </row>
    <row r="31" spans="1:20" s="255" customFormat="1" ht="18.75">
      <c r="A31" s="735"/>
      <c r="B31" s="735">
        <v>2</v>
      </c>
      <c r="C31" s="648"/>
      <c r="D31" s="648"/>
      <c r="F31" s="657" t="e">
        <f ca="1">"4."&amp;mergeValue(A31) &amp;"."&amp;mergeValue(B31)</f>
        <v>#NAME?</v>
      </c>
      <c r="G31" s="463" t="s">
        <v>626</v>
      </c>
      <c r="H31" s="650" t="str">
        <f>IF(region_name="","",region_name)</f>
        <v>Курская область</v>
      </c>
      <c r="I31" s="286" t="s">
        <v>534</v>
      </c>
      <c r="J31" s="472"/>
      <c r="K31" s="319"/>
      <c r="L31" s="319"/>
      <c r="M31" s="319"/>
      <c r="N31" s="319"/>
      <c r="O31" s="319"/>
      <c r="P31" s="319"/>
      <c r="Q31" s="319"/>
      <c r="R31" s="319"/>
      <c r="S31" s="319"/>
      <c r="T31" s="319"/>
    </row>
    <row r="32" spans="1:20" s="255" customFormat="1" ht="22.5">
      <c r="A32" s="735"/>
      <c r="B32" s="735"/>
      <c r="C32" s="735">
        <v>1</v>
      </c>
      <c r="D32" s="648"/>
      <c r="F32" s="657" t="e">
        <f ca="1">"4."&amp;mergeValue(A32) &amp;"."&amp;mergeValue(B32)&amp;"."&amp;mergeValue(C32)</f>
        <v>#NAME?</v>
      </c>
      <c r="G32" s="481" t="s">
        <v>532</v>
      </c>
      <c r="H32" s="650" t="str">
        <f>IF(Территории!H28="","","" &amp; Территории!H28 &amp; "")</f>
        <v>Курский муниципальный район</v>
      </c>
      <c r="I32" s="286" t="s">
        <v>535</v>
      </c>
      <c r="J32" s="472"/>
      <c r="K32" s="319"/>
      <c r="L32" s="319"/>
      <c r="M32" s="319"/>
      <c r="N32" s="319"/>
      <c r="O32" s="319"/>
      <c r="P32" s="319"/>
      <c r="Q32" s="319"/>
      <c r="R32" s="319"/>
      <c r="S32" s="319"/>
      <c r="T32" s="319"/>
    </row>
    <row r="33" spans="1:20" s="255" customFormat="1" ht="56.25">
      <c r="A33" s="735"/>
      <c r="B33" s="735"/>
      <c r="C33" s="735"/>
      <c r="D33" s="648">
        <v>1</v>
      </c>
      <c r="F33" s="657" t="e">
        <f ca="1">"4."&amp;mergeValue(A33) &amp;"."&amp;mergeValue(B33)&amp;"."&amp;mergeValue(C33)&amp;"."&amp;mergeValue(D33)</f>
        <v>#NAME?</v>
      </c>
      <c r="G33" s="563" t="s">
        <v>533</v>
      </c>
      <c r="H33" s="650" t="str">
        <f>IF(Территории!R29="","","" &amp; Территории!R29 &amp; "")</f>
        <v>Нижнемедведицкий сельсовет (38620448)</v>
      </c>
      <c r="I33" s="649" t="s">
        <v>625</v>
      </c>
      <c r="J33" s="472"/>
      <c r="K33" s="319"/>
      <c r="L33" s="319"/>
      <c r="M33" s="319"/>
      <c r="N33" s="319"/>
      <c r="O33" s="319"/>
      <c r="P33" s="319"/>
      <c r="Q33" s="319"/>
      <c r="R33" s="319"/>
      <c r="S33" s="319"/>
      <c r="T33" s="319"/>
    </row>
    <row r="34" spans="1:20" s="255" customFormat="1" ht="22.5">
      <c r="A34" s="735"/>
      <c r="B34" s="319">
        <v>3</v>
      </c>
      <c r="C34" s="319"/>
      <c r="D34" s="319"/>
      <c r="F34" s="657" t="e">
        <f ca="1">"4."&amp;mergeValue(A34)</f>
        <v>#NAME?</v>
      </c>
      <c r="G34" s="560" t="s">
        <v>531</v>
      </c>
      <c r="H34" s="654" t="s">
        <v>484</v>
      </c>
      <c r="I34" s="286"/>
      <c r="J34" s="472"/>
      <c r="K34" s="319"/>
      <c r="L34" s="319"/>
      <c r="M34" s="319"/>
      <c r="N34" s="319"/>
      <c r="O34" s="319"/>
      <c r="P34" s="319"/>
      <c r="Q34" s="319"/>
      <c r="R34" s="319"/>
      <c r="S34" s="319"/>
      <c r="T34" s="319"/>
    </row>
    <row r="35" spans="1:20" s="255" customFormat="1" ht="18.75">
      <c r="A35" s="735"/>
      <c r="B35" s="735">
        <v>2</v>
      </c>
      <c r="C35" s="648"/>
      <c r="D35" s="648"/>
      <c r="F35" s="657" t="e">
        <f ca="1">"4."&amp;mergeValue(A35) &amp;"."&amp;mergeValue(B35)</f>
        <v>#NAME?</v>
      </c>
      <c r="G35" s="463" t="s">
        <v>626</v>
      </c>
      <c r="H35" s="650" t="str">
        <f>IF(region_name="","",region_name)</f>
        <v>Курская область</v>
      </c>
      <c r="I35" s="286" t="s">
        <v>534</v>
      </c>
      <c r="J35" s="472"/>
      <c r="K35" s="319"/>
      <c r="L35" s="319"/>
      <c r="M35" s="319"/>
      <c r="N35" s="319"/>
      <c r="O35" s="319"/>
      <c r="P35" s="319"/>
      <c r="Q35" s="319"/>
      <c r="R35" s="319"/>
      <c r="S35" s="319"/>
      <c r="T35" s="319"/>
    </row>
    <row r="36" spans="1:20" s="255" customFormat="1" ht="22.5">
      <c r="A36" s="735"/>
      <c r="B36" s="735"/>
      <c r="C36" s="735">
        <v>1</v>
      </c>
      <c r="D36" s="648"/>
      <c r="F36" s="657" t="e">
        <f ca="1">"4."&amp;mergeValue(A36) &amp;"."&amp;mergeValue(B36)&amp;"."&amp;mergeValue(C36)</f>
        <v>#NAME?</v>
      </c>
      <c r="G36" s="481" t="s">
        <v>532</v>
      </c>
      <c r="H36" s="650" t="str">
        <f>IF(Территории!H31="","","" &amp; Территории!H31 &amp; "")</f>
        <v>Курский муниципальный район</v>
      </c>
      <c r="I36" s="286" t="s">
        <v>535</v>
      </c>
      <c r="J36" s="472"/>
      <c r="K36" s="319"/>
      <c r="L36" s="319"/>
      <c r="M36" s="319"/>
      <c r="N36" s="319"/>
      <c r="O36" s="319"/>
      <c r="P36" s="319"/>
      <c r="Q36" s="319"/>
      <c r="R36" s="319"/>
      <c r="S36" s="319"/>
      <c r="T36" s="319"/>
    </row>
    <row r="37" spans="1:20" s="255" customFormat="1" ht="56.25">
      <c r="A37" s="735"/>
      <c r="B37" s="735"/>
      <c r="C37" s="735"/>
      <c r="D37" s="648">
        <v>1</v>
      </c>
      <c r="F37" s="657" t="e">
        <f ca="1">"4."&amp;mergeValue(A37) &amp;"."&amp;mergeValue(B37)&amp;"."&amp;mergeValue(C37)&amp;"."&amp;mergeValue(D37)</f>
        <v>#NAME?</v>
      </c>
      <c r="G37" s="563" t="s">
        <v>533</v>
      </c>
      <c r="H37" s="650" t="str">
        <f>IF(Территории!R32="","","" &amp; Территории!R32 &amp; "")</f>
        <v>Полянский сельсовет (38620472)</v>
      </c>
      <c r="I37" s="649" t="s">
        <v>625</v>
      </c>
      <c r="J37" s="472"/>
      <c r="K37" s="319"/>
      <c r="L37" s="319"/>
      <c r="M37" s="319"/>
      <c r="N37" s="319"/>
      <c r="O37" s="319"/>
      <c r="P37" s="319"/>
      <c r="Q37" s="319"/>
      <c r="R37" s="319"/>
      <c r="S37" s="319"/>
      <c r="T37" s="319"/>
    </row>
    <row r="38" spans="1:20" s="255" customFormat="1" ht="22.5">
      <c r="A38" s="735"/>
      <c r="B38" s="319">
        <v>3</v>
      </c>
      <c r="C38" s="319"/>
      <c r="D38" s="319"/>
      <c r="F38" s="657" t="e">
        <f ca="1">"4."&amp;mergeValue(A38)</f>
        <v>#NAME?</v>
      </c>
      <c r="G38" s="560" t="s">
        <v>531</v>
      </c>
      <c r="H38" s="654" t="s">
        <v>484</v>
      </c>
      <c r="I38" s="286"/>
      <c r="J38" s="472"/>
      <c r="K38" s="319"/>
      <c r="L38" s="319"/>
      <c r="M38" s="319"/>
      <c r="N38" s="319"/>
      <c r="O38" s="319"/>
      <c r="P38" s="319"/>
      <c r="Q38" s="319"/>
      <c r="R38" s="319"/>
      <c r="S38" s="319"/>
      <c r="T38" s="319"/>
    </row>
    <row r="39" spans="1:20" s="255" customFormat="1" ht="18.75">
      <c r="A39" s="735"/>
      <c r="B39" s="735">
        <v>2</v>
      </c>
      <c r="C39" s="648"/>
      <c r="D39" s="648"/>
      <c r="F39" s="657" t="e">
        <f ca="1">"4."&amp;mergeValue(A39) &amp;"."&amp;mergeValue(B39)</f>
        <v>#NAME?</v>
      </c>
      <c r="G39" s="463" t="s">
        <v>626</v>
      </c>
      <c r="H39" s="650" t="str">
        <f>IF(region_name="","",region_name)</f>
        <v>Курская область</v>
      </c>
      <c r="I39" s="286" t="s">
        <v>534</v>
      </c>
      <c r="J39" s="472"/>
      <c r="K39" s="319"/>
      <c r="L39" s="319"/>
      <c r="M39" s="319"/>
      <c r="N39" s="319"/>
      <c r="O39" s="319"/>
      <c r="P39" s="319"/>
      <c r="Q39" s="319"/>
      <c r="R39" s="319"/>
      <c r="S39" s="319"/>
      <c r="T39" s="319"/>
    </row>
    <row r="40" spans="1:20" s="255" customFormat="1" ht="22.5">
      <c r="A40" s="735"/>
      <c r="B40" s="735"/>
      <c r="C40" s="735">
        <v>1</v>
      </c>
      <c r="D40" s="648"/>
      <c r="F40" s="657" t="e">
        <f ca="1">"4."&amp;mergeValue(A40) &amp;"."&amp;mergeValue(B40)&amp;"."&amp;mergeValue(C40)</f>
        <v>#NAME?</v>
      </c>
      <c r="G40" s="481" t="s">
        <v>532</v>
      </c>
      <c r="H40" s="650" t="str">
        <f>IF(Территории!H34="","","" &amp; Территории!H34 &amp; "")</f>
        <v>Курский муниципальный район</v>
      </c>
      <c r="I40" s="286" t="s">
        <v>535</v>
      </c>
      <c r="J40" s="472"/>
      <c r="K40" s="319"/>
      <c r="L40" s="319"/>
      <c r="M40" s="319"/>
      <c r="N40" s="319"/>
      <c r="O40" s="319"/>
      <c r="P40" s="319"/>
      <c r="Q40" s="319"/>
      <c r="R40" s="319"/>
      <c r="S40" s="319"/>
      <c r="T40" s="319"/>
    </row>
    <row r="41" spans="1:20" s="255" customFormat="1" ht="56.25">
      <c r="A41" s="735"/>
      <c r="B41" s="735"/>
      <c r="C41" s="735"/>
      <c r="D41" s="648">
        <v>1</v>
      </c>
      <c r="F41" s="657" t="e">
        <f ca="1">"4."&amp;mergeValue(A41) &amp;"."&amp;mergeValue(B41)&amp;"."&amp;mergeValue(C41)&amp;"."&amp;mergeValue(D41)</f>
        <v>#NAME?</v>
      </c>
      <c r="G41" s="563" t="s">
        <v>533</v>
      </c>
      <c r="H41" s="650" t="str">
        <f>IF(Территории!R35="","","" &amp; Территории!R35 &amp; "")</f>
        <v>Щетинский сельсовет (38620492)</v>
      </c>
      <c r="I41" s="649" t="s">
        <v>625</v>
      </c>
      <c r="J41" s="472"/>
      <c r="K41" s="319"/>
      <c r="L41" s="319"/>
      <c r="M41" s="319"/>
      <c r="N41" s="319"/>
      <c r="O41" s="319"/>
      <c r="P41" s="319"/>
      <c r="Q41" s="319"/>
      <c r="R41" s="319"/>
      <c r="S41" s="319"/>
      <c r="T41" s="319"/>
    </row>
    <row r="42" spans="1:20" s="465" customFormat="1" ht="3" customHeight="1">
      <c r="A42" s="467"/>
      <c r="B42" s="467"/>
      <c r="C42" s="467"/>
      <c r="D42" s="467"/>
      <c r="F42" s="464"/>
      <c r="G42" s="561"/>
      <c r="H42" s="562"/>
      <c r="I42" s="343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7"/>
    </row>
    <row r="43" spans="1:20" s="465" customFormat="1" ht="15" customHeight="1">
      <c r="A43" s="467"/>
      <c r="B43" s="467"/>
      <c r="C43" s="467"/>
      <c r="D43" s="467"/>
      <c r="F43" s="464"/>
      <c r="G43" s="730" t="s">
        <v>627</v>
      </c>
      <c r="H43" s="730"/>
      <c r="I43" s="343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</row>
  </sheetData>
  <sheetProtection algorithmName="SHA-512" hashValue="0C4UGM49YeS0h5y1ew7xuXtuzkvg4GyH78PJhCsgqEbfGPuWldGr1NT0+IWAYPxx17erHKPo7EZVkeLN5n3nLg==" saltValue="y7OWIQ7dFFCgKK+CajQPuQ==" spinCount="100000" sheet="1" objects="1" scenarios="1" formatColumns="0" formatRows="0"/>
  <mergeCells count="21">
    <mergeCell ref="F2:H2"/>
    <mergeCell ref="F4:H4"/>
    <mergeCell ref="I4:I5"/>
    <mergeCell ref="A8:A41"/>
    <mergeCell ref="B11:B13"/>
    <mergeCell ref="C12:C13"/>
    <mergeCell ref="B15:B17"/>
    <mergeCell ref="C16:C17"/>
    <mergeCell ref="B19:B21"/>
    <mergeCell ref="C20:C21"/>
    <mergeCell ref="B23:B25"/>
    <mergeCell ref="C24:C25"/>
    <mergeCell ref="B27:B29"/>
    <mergeCell ref="C28:C29"/>
    <mergeCell ref="B31:B33"/>
    <mergeCell ref="C32:C33"/>
    <mergeCell ref="B35:B37"/>
    <mergeCell ref="C36:C37"/>
    <mergeCell ref="B39:B41"/>
    <mergeCell ref="C40:C41"/>
    <mergeCell ref="G43:H4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42:I43" xr:uid="{00000000-0002-0000-1000-000000000000}">
      <formula1>900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2">
    <tabColor rgb="FFEAEBEE"/>
  </sheetPr>
  <dimension ref="A1:AC34"/>
  <sheetViews>
    <sheetView showGridLines="0" topLeftCell="C28" zoomScaleNormal="100" workbookViewId="0">
      <selection activeCell="H31" sqref="H31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317"/>
    <col min="13" max="16384" width="10.5703125" style="35"/>
  </cols>
  <sheetData>
    <row r="1" spans="1:29" hidden="1">
      <c r="P1" s="501"/>
      <c r="AC1" s="555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755" t="s">
        <v>665</v>
      </c>
      <c r="E5" s="755"/>
      <c r="F5" s="755"/>
      <c r="G5" s="755"/>
      <c r="H5" s="755"/>
      <c r="I5" s="474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759" t="s">
        <v>480</v>
      </c>
      <c r="E7" s="759"/>
      <c r="F7" s="759"/>
      <c r="G7" s="759"/>
      <c r="H7" s="759"/>
      <c r="I7" s="799" t="s">
        <v>481</v>
      </c>
    </row>
    <row r="8" spans="1:29" ht="21" customHeight="1">
      <c r="C8" s="86"/>
      <c r="D8" s="104" t="s">
        <v>95</v>
      </c>
      <c r="E8" s="116" t="s">
        <v>483</v>
      </c>
      <c r="F8" s="116"/>
      <c r="G8" s="116" t="s">
        <v>468</v>
      </c>
      <c r="H8" s="116" t="s">
        <v>482</v>
      </c>
      <c r="I8" s="799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02" t="s">
        <v>486</v>
      </c>
      <c r="F10" s="802"/>
      <c r="G10" s="802"/>
      <c r="H10" s="802"/>
      <c r="I10" s="436"/>
    </row>
    <row r="11" spans="1:29" ht="20.100000000000001" customHeight="1">
      <c r="A11" s="412"/>
      <c r="C11" s="86"/>
      <c r="D11" s="250" t="s">
        <v>298</v>
      </c>
      <c r="E11" s="415" t="s">
        <v>487</v>
      </c>
      <c r="F11" s="424"/>
      <c r="G11" s="576" t="s">
        <v>1382</v>
      </c>
      <c r="H11" s="424" t="s">
        <v>484</v>
      </c>
      <c r="I11" s="286" t="s">
        <v>488</v>
      </c>
    </row>
    <row r="12" spans="1:29" ht="45">
      <c r="A12" s="412"/>
      <c r="C12" s="86"/>
      <c r="D12" s="250" t="s">
        <v>332</v>
      </c>
      <c r="E12" s="415" t="s">
        <v>489</v>
      </c>
      <c r="F12" s="424"/>
      <c r="G12" s="557" t="s">
        <v>1705</v>
      </c>
      <c r="H12" s="414" t="s">
        <v>1704</v>
      </c>
      <c r="I12" s="558" t="s">
        <v>515</v>
      </c>
    </row>
    <row r="13" spans="1:29" ht="33.75">
      <c r="A13" s="412"/>
      <c r="B13" s="249">
        <v>3</v>
      </c>
      <c r="C13" s="86"/>
      <c r="D13" s="250">
        <v>2</v>
      </c>
      <c r="E13" s="493" t="s">
        <v>666</v>
      </c>
      <c r="F13" s="424"/>
      <c r="G13" s="424" t="s">
        <v>484</v>
      </c>
      <c r="H13" s="414" t="s">
        <v>1706</v>
      </c>
      <c r="I13" s="559" t="s">
        <v>490</v>
      </c>
    </row>
    <row r="14" spans="1:29" ht="39" customHeight="1">
      <c r="A14" s="412"/>
      <c r="C14" s="86"/>
      <c r="D14" s="250">
        <v>3</v>
      </c>
      <c r="E14" s="800" t="s">
        <v>667</v>
      </c>
      <c r="F14" s="800"/>
      <c r="G14" s="800"/>
      <c r="H14" s="800"/>
      <c r="I14" s="556"/>
    </row>
    <row r="15" spans="1:29" ht="32.1" customHeight="1">
      <c r="A15" s="412"/>
      <c r="C15" s="86"/>
      <c r="D15" s="250" t="s">
        <v>470</v>
      </c>
      <c r="E15" s="425" t="s">
        <v>1707</v>
      </c>
      <c r="F15" s="424"/>
      <c r="G15" s="424" t="s">
        <v>484</v>
      </c>
      <c r="H15" s="414" t="s">
        <v>1706</v>
      </c>
      <c r="I15" s="756" t="s">
        <v>514</v>
      </c>
    </row>
    <row r="16" spans="1:29" ht="15" customHeight="1">
      <c r="A16" s="412"/>
      <c r="C16" s="86"/>
      <c r="D16" s="117"/>
      <c r="E16" s="429" t="s">
        <v>331</v>
      </c>
      <c r="F16" s="430"/>
      <c r="G16" s="430"/>
      <c r="H16" s="427"/>
      <c r="I16" s="758"/>
    </row>
    <row r="17" spans="1:12" ht="69" customHeight="1">
      <c r="A17" s="412"/>
      <c r="B17" s="249">
        <v>3</v>
      </c>
      <c r="C17" s="86"/>
      <c r="D17" s="250">
        <v>4</v>
      </c>
      <c r="E17" s="800" t="s">
        <v>668</v>
      </c>
      <c r="F17" s="800"/>
      <c r="G17" s="800"/>
      <c r="H17" s="800"/>
      <c r="I17" s="556"/>
    </row>
    <row r="18" spans="1:12" ht="122.1" customHeight="1">
      <c r="A18" s="412"/>
      <c r="C18" s="86"/>
      <c r="D18" s="250" t="s">
        <v>471</v>
      </c>
      <c r="E18" s="431" t="s">
        <v>491</v>
      </c>
      <c r="F18" s="424"/>
      <c r="G18" s="557" t="s">
        <v>1708</v>
      </c>
      <c r="H18" s="424" t="s">
        <v>484</v>
      </c>
      <c r="I18" s="756" t="s">
        <v>516</v>
      </c>
    </row>
    <row r="19" spans="1:12" ht="15" customHeight="1">
      <c r="A19" s="412"/>
      <c r="C19" s="86"/>
      <c r="D19" s="117"/>
      <c r="E19" s="429" t="s">
        <v>331</v>
      </c>
      <c r="F19" s="430"/>
      <c r="G19" s="430"/>
      <c r="H19" s="427"/>
      <c r="I19" s="758"/>
    </row>
    <row r="20" spans="1:12" ht="30" customHeight="1">
      <c r="A20" s="412"/>
      <c r="B20" s="249">
        <v>3</v>
      </c>
      <c r="C20" s="86"/>
      <c r="D20" s="250">
        <v>5</v>
      </c>
      <c r="E20" s="800" t="s">
        <v>669</v>
      </c>
      <c r="F20" s="800"/>
      <c r="G20" s="800"/>
      <c r="H20" s="800"/>
      <c r="I20" s="556"/>
    </row>
    <row r="21" spans="1:12" ht="26.1" customHeight="1">
      <c r="A21" s="412"/>
      <c r="C21" s="86"/>
      <c r="D21" s="250" t="s">
        <v>472</v>
      </c>
      <c r="E21" s="801" t="s">
        <v>670</v>
      </c>
      <c r="F21" s="801"/>
      <c r="G21" s="801"/>
      <c r="H21" s="801"/>
      <c r="I21" s="556"/>
    </row>
    <row r="22" spans="1:12" ht="32.1" customHeight="1">
      <c r="A22" s="412"/>
      <c r="C22" s="86"/>
      <c r="D22" s="250" t="s">
        <v>473</v>
      </c>
      <c r="E22" s="432" t="s">
        <v>492</v>
      </c>
      <c r="F22" s="424"/>
      <c r="G22" s="557" t="s">
        <v>1709</v>
      </c>
      <c r="H22" s="424" t="s">
        <v>484</v>
      </c>
      <c r="I22" s="756" t="s">
        <v>671</v>
      </c>
    </row>
    <row r="23" spans="1:12" ht="15" customHeight="1">
      <c r="A23" s="412"/>
      <c r="C23" s="86"/>
      <c r="D23" s="117"/>
      <c r="E23" s="430" t="s">
        <v>331</v>
      </c>
      <c r="F23" s="426"/>
      <c r="G23" s="426"/>
      <c r="H23" s="427"/>
      <c r="I23" s="758"/>
    </row>
    <row r="24" spans="1:12" ht="14.25" customHeight="1">
      <c r="A24" s="412"/>
      <c r="C24" s="86"/>
      <c r="D24" s="250" t="s">
        <v>474</v>
      </c>
      <c r="E24" s="801" t="s">
        <v>672</v>
      </c>
      <c r="F24" s="801"/>
      <c r="G24" s="801"/>
      <c r="H24" s="801"/>
      <c r="I24" s="556"/>
    </row>
    <row r="25" spans="1:12" ht="42.95" customHeight="1">
      <c r="A25" s="412"/>
      <c r="C25" s="86"/>
      <c r="D25" s="250" t="s">
        <v>475</v>
      </c>
      <c r="E25" s="432" t="s">
        <v>494</v>
      </c>
      <c r="F25" s="424"/>
      <c r="G25" s="557" t="s">
        <v>1710</v>
      </c>
      <c r="H25" s="424" t="s">
        <v>484</v>
      </c>
      <c r="I25" s="756" t="s">
        <v>633</v>
      </c>
    </row>
    <row r="26" spans="1:12" ht="15" customHeight="1">
      <c r="A26" s="412"/>
      <c r="C26" s="86"/>
      <c r="D26" s="117"/>
      <c r="E26" s="430" t="s">
        <v>331</v>
      </c>
      <c r="F26" s="426"/>
      <c r="G26" s="426"/>
      <c r="H26" s="427"/>
      <c r="I26" s="758"/>
    </row>
    <row r="27" spans="1:12" ht="26.1" customHeight="1">
      <c r="A27" s="412"/>
      <c r="C27" s="86"/>
      <c r="D27" s="250" t="s">
        <v>476</v>
      </c>
      <c r="E27" s="801" t="s">
        <v>673</v>
      </c>
      <c r="F27" s="801"/>
      <c r="G27" s="801"/>
      <c r="H27" s="801"/>
      <c r="I27" s="556"/>
    </row>
    <row r="28" spans="1:12" ht="32.1" customHeight="1">
      <c r="A28" s="412"/>
      <c r="C28" s="86"/>
      <c r="D28" s="250" t="s">
        <v>477</v>
      </c>
      <c r="E28" s="432" t="s">
        <v>493</v>
      </c>
      <c r="F28" s="424"/>
      <c r="G28" s="435" t="s">
        <v>1713</v>
      </c>
      <c r="H28" s="424" t="s">
        <v>484</v>
      </c>
      <c r="I28" s="756" t="s">
        <v>674</v>
      </c>
      <c r="K28" s="317" t="s">
        <v>1712</v>
      </c>
      <c r="L28" s="317" t="s">
        <v>1711</v>
      </c>
    </row>
    <row r="29" spans="1:12" ht="15" customHeight="1">
      <c r="A29" s="412"/>
      <c r="C29" s="86"/>
      <c r="D29" s="117"/>
      <c r="E29" s="430" t="s">
        <v>331</v>
      </c>
      <c r="F29" s="426"/>
      <c r="G29" s="426"/>
      <c r="H29" s="427"/>
      <c r="I29" s="758"/>
    </row>
    <row r="30" spans="1:12" ht="59.25" customHeight="1">
      <c r="A30" s="412"/>
      <c r="B30" s="249">
        <v>3</v>
      </c>
      <c r="C30" s="86"/>
      <c r="D30" s="250" t="s">
        <v>72</v>
      </c>
      <c r="E30" s="800" t="s">
        <v>675</v>
      </c>
      <c r="F30" s="800"/>
      <c r="G30" s="800"/>
      <c r="H30" s="800"/>
      <c r="I30" s="556"/>
    </row>
    <row r="31" spans="1:12" ht="42.95" customHeight="1">
      <c r="A31" s="412"/>
      <c r="C31" s="86"/>
      <c r="D31" s="250" t="s">
        <v>478</v>
      </c>
      <c r="E31" s="425" t="s">
        <v>1714</v>
      </c>
      <c r="F31" s="424"/>
      <c r="G31" s="424" t="s">
        <v>484</v>
      </c>
      <c r="H31" s="414" t="s">
        <v>1715</v>
      </c>
      <c r="I31" s="756" t="s">
        <v>514</v>
      </c>
    </row>
    <row r="32" spans="1:12" ht="15" customHeight="1">
      <c r="A32" s="412"/>
      <c r="C32" s="86"/>
      <c r="D32" s="117"/>
      <c r="E32" s="429" t="s">
        <v>331</v>
      </c>
      <c r="F32" s="426"/>
      <c r="G32" s="426"/>
      <c r="H32" s="427"/>
      <c r="I32" s="758"/>
    </row>
    <row r="33" spans="1:12" s="229" customFormat="1" ht="3" customHeight="1">
      <c r="A33" s="412"/>
      <c r="K33" s="418"/>
      <c r="L33" s="418"/>
    </row>
    <row r="34" spans="1:12" ht="24.75" customHeight="1">
      <c r="D34" s="428">
        <v>1</v>
      </c>
      <c r="E34" s="730" t="s">
        <v>676</v>
      </c>
      <c r="F34" s="730"/>
      <c r="G34" s="730"/>
      <c r="H34" s="730"/>
      <c r="I34" s="730"/>
    </row>
  </sheetData>
  <sheetProtection algorithmName="SHA-512" hashValue="O5guKxvPaOskjpTbDhfx99h6DZeeCCe5HrWQEd1COOFFSEG134TSeataiPKxgd90eofzUbvb6TreulOTpoXpHw==" saltValue="5QMxFmVsC3W7A+NHBUv0Cg==" spinCount="100000" sheet="1" objects="1" scenarios="1" formatColumns="0" formatRows="0"/>
  <mergeCells count="18">
    <mergeCell ref="I18:I19"/>
    <mergeCell ref="E20:H20"/>
    <mergeCell ref="D5:H5"/>
    <mergeCell ref="D7:H7"/>
    <mergeCell ref="I7:I8"/>
    <mergeCell ref="E10:H10"/>
    <mergeCell ref="E14:H14"/>
    <mergeCell ref="I15:I16"/>
    <mergeCell ref="E17:H17"/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 xr:uid="{00000000-0002-0000-1100-000000000000}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 xr:uid="{00000000-0002-0000-1100-000001000000}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 xr:uid="{00000000-0002-0000-1100-000002000000}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 xr:uid="{00000000-0002-0000-1100-000003000000}"/>
  </dataValidations>
  <hyperlinks>
    <hyperlink ref="H12" location="'Форма 3.10'!$H$12" tooltip="Кликните по гиперссылке, чтобы перейти по гиперссылке или отредактировать её" display="https://portal.eias.ru/Portal/DownloadPage.aspx?type=12&amp;guid=1f9dda7a-a186-48d2-bbf5-8a7b0664fa43" xr:uid="{00000000-0004-0000-1100-000000000000}"/>
    <hyperlink ref="H13" location="'Форма 3.10'!$H$13" tooltip="Кликните по гиперссылке, чтобы перейти по гиперссылке или отредактировать её" display="https://portal.eias.ru/Portal/DownloadPage.aspx?type=12&amp;guid=4caf434f-43df-49f7-a9a6-3e697e9b5b8b" xr:uid="{00000000-0004-0000-1100-000001000000}"/>
    <hyperlink ref="H15" location="'Форма 3.10'!$H$15" tooltip="Кликните по гиперссылке, чтобы перейти по гиперссылке или отредактировать её" display="https://portal.eias.ru/Portal/DownloadPage.aspx?type=12&amp;guid=4caf434f-43df-49f7-a9a6-3e697e9b5b8b" xr:uid="{00000000-0004-0000-1100-000002000000}"/>
    <hyperlink ref="H31" location="'Форма 3.10'!$H$31" tooltip="Кликните по гиперссылке, чтобы перейти по гиперссылке или отредактировать её" display="https://portal.eias.ru/Portal/DownloadPage.aspx?type=12&amp;guid=7a94d992-24ed-43dc-8735-801fadc04110" xr:uid="{00000000-0004-0000-1100-000003000000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803" t="s">
        <v>512</v>
      </c>
      <c r="E5" s="803"/>
      <c r="F5" s="803"/>
      <c r="G5" s="803"/>
      <c r="H5" s="803"/>
      <c r="I5" s="803"/>
      <c r="J5" s="803"/>
      <c r="K5" s="600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05" t="s">
        <v>480</v>
      </c>
      <c r="E8" s="805"/>
      <c r="F8" s="805"/>
      <c r="G8" s="805"/>
      <c r="H8" s="805"/>
      <c r="I8" s="805"/>
      <c r="J8" s="805"/>
      <c r="K8" s="805" t="s">
        <v>481</v>
      </c>
    </row>
    <row r="9" spans="1:14">
      <c r="D9" s="805" t="s">
        <v>95</v>
      </c>
      <c r="E9" s="805" t="s">
        <v>517</v>
      </c>
      <c r="F9" s="805"/>
      <c r="G9" s="805" t="s">
        <v>518</v>
      </c>
      <c r="H9" s="805"/>
      <c r="I9" s="805"/>
      <c r="J9" s="805"/>
      <c r="K9" s="805"/>
    </row>
    <row r="10" spans="1:14" ht="22.5">
      <c r="D10" s="805"/>
      <c r="E10" s="142" t="s">
        <v>519</v>
      </c>
      <c r="F10" s="142" t="s">
        <v>425</v>
      </c>
      <c r="G10" s="142" t="s">
        <v>425</v>
      </c>
      <c r="H10" s="142" t="s">
        <v>519</v>
      </c>
      <c r="I10" s="142" t="s">
        <v>520</v>
      </c>
      <c r="J10" s="142" t="s">
        <v>482</v>
      </c>
      <c r="K10" s="805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14"/>
      <c r="F12" s="450"/>
      <c r="G12" s="450"/>
      <c r="H12" s="450"/>
      <c r="I12" s="643"/>
      <c r="J12" s="451"/>
      <c r="K12" s="756" t="s">
        <v>521</v>
      </c>
      <c r="M12" s="620" t="str">
        <f>IF(ISERROR(INDEX(kind_of_nameforms,MATCH(E12,kind_of_forms,0),1)),"",INDEX(kind_of_nameforms,MATCH(E12,kind_of_forms,0),1))</f>
        <v/>
      </c>
      <c r="N12" s="621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4"/>
      <c r="K13" s="758"/>
    </row>
    <row r="14" spans="1:14" ht="3" customHeight="1">
      <c r="A14" s="136"/>
      <c r="B14" s="136"/>
      <c r="C14" s="136"/>
    </row>
    <row r="15" spans="1:14" ht="27.75" customHeight="1">
      <c r="E15" s="804" t="s">
        <v>628</v>
      </c>
      <c r="F15" s="804"/>
      <c r="G15" s="804"/>
      <c r="H15" s="804"/>
      <c r="I15" s="804"/>
      <c r="J15" s="804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 xr:uid="{00000000-0002-0000-1200-000000000000}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 xr:uid="{00000000-0002-0000-1200-000001000000}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 xr:uid="{00000000-0002-0000-1200-000002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 xr:uid="{00000000-0002-0000-1200-000003000000}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674" t="e">
        <f ca="1">"Код отчёта: " &amp; GetCode()</f>
        <v>#NAME?</v>
      </c>
      <c r="C2" s="674"/>
      <c r="D2" s="674"/>
      <c r="E2" s="674"/>
      <c r="F2" s="674"/>
      <c r="G2" s="674"/>
      <c r="Q2" s="356"/>
      <c r="R2" s="356"/>
      <c r="S2" s="356"/>
      <c r="T2" s="356"/>
      <c r="U2" s="356"/>
      <c r="V2" s="356"/>
      <c r="W2" s="356"/>
    </row>
    <row r="3" spans="1:27" ht="18" customHeight="1">
      <c r="B3" s="675" t="e">
        <f ca="1">"Версия " &amp; GetVersion()</f>
        <v>#NAME?</v>
      </c>
      <c r="C3" s="675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678" t="s">
        <v>677</v>
      </c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79"/>
      <c r="O5" s="679"/>
      <c r="P5" s="679"/>
      <c r="Q5" s="679"/>
      <c r="R5" s="679"/>
      <c r="S5" s="679"/>
      <c r="T5" s="679"/>
      <c r="U5" s="679"/>
      <c r="V5" s="679"/>
      <c r="W5" s="679"/>
      <c r="X5" s="679"/>
      <c r="Y5" s="679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676" t="s">
        <v>623</v>
      </c>
      <c r="F7" s="676"/>
      <c r="G7" s="676"/>
      <c r="H7" s="676"/>
      <c r="I7" s="676"/>
      <c r="J7" s="676"/>
      <c r="K7" s="676"/>
      <c r="L7" s="676"/>
      <c r="M7" s="676"/>
      <c r="N7" s="676"/>
      <c r="O7" s="676"/>
      <c r="P7" s="676"/>
      <c r="Q7" s="676"/>
      <c r="R7" s="676"/>
      <c r="S7" s="676"/>
      <c r="T7" s="676"/>
      <c r="U7" s="676"/>
      <c r="V7" s="676"/>
      <c r="W7" s="676"/>
      <c r="X7" s="676"/>
      <c r="Y7" s="58"/>
    </row>
    <row r="8" spans="1:27" ht="15" customHeight="1">
      <c r="A8" s="42"/>
      <c r="B8" s="77"/>
      <c r="C8" s="76"/>
      <c r="D8" s="59"/>
      <c r="E8" s="676"/>
      <c r="F8" s="676"/>
      <c r="G8" s="676"/>
      <c r="H8" s="676"/>
      <c r="I8" s="676"/>
      <c r="J8" s="676"/>
      <c r="K8" s="676"/>
      <c r="L8" s="676"/>
      <c r="M8" s="676"/>
      <c r="N8" s="676"/>
      <c r="O8" s="676"/>
      <c r="P8" s="676"/>
      <c r="Q8" s="676"/>
      <c r="R8" s="676"/>
      <c r="S8" s="676"/>
      <c r="T8" s="676"/>
      <c r="U8" s="676"/>
      <c r="V8" s="676"/>
      <c r="W8" s="676"/>
      <c r="X8" s="676"/>
      <c r="Y8" s="58"/>
    </row>
    <row r="9" spans="1:27" ht="15" customHeight="1">
      <c r="A9" s="42"/>
      <c r="B9" s="77"/>
      <c r="C9" s="76"/>
      <c r="D9" s="59"/>
      <c r="E9" s="676"/>
      <c r="F9" s="676"/>
      <c r="G9" s="676"/>
      <c r="H9" s="676"/>
      <c r="I9" s="676"/>
      <c r="J9" s="676"/>
      <c r="K9" s="676"/>
      <c r="L9" s="676"/>
      <c r="M9" s="676"/>
      <c r="N9" s="676"/>
      <c r="O9" s="676"/>
      <c r="P9" s="676"/>
      <c r="Q9" s="676"/>
      <c r="R9" s="676"/>
      <c r="S9" s="676"/>
      <c r="T9" s="676"/>
      <c r="U9" s="676"/>
      <c r="V9" s="676"/>
      <c r="W9" s="676"/>
      <c r="X9" s="676"/>
      <c r="Y9" s="58"/>
    </row>
    <row r="10" spans="1:27" ht="10.5" customHeight="1">
      <c r="A10" s="42"/>
      <c r="B10" s="77"/>
      <c r="C10" s="76"/>
      <c r="D10" s="59"/>
      <c r="E10" s="676"/>
      <c r="F10" s="676"/>
      <c r="G10" s="676"/>
      <c r="H10" s="676"/>
      <c r="I10" s="676"/>
      <c r="J10" s="676"/>
      <c r="K10" s="676"/>
      <c r="L10" s="676"/>
      <c r="M10" s="676"/>
      <c r="N10" s="676"/>
      <c r="O10" s="676"/>
      <c r="P10" s="676"/>
      <c r="Q10" s="676"/>
      <c r="R10" s="676"/>
      <c r="S10" s="676"/>
      <c r="T10" s="676"/>
      <c r="U10" s="676"/>
      <c r="V10" s="676"/>
      <c r="W10" s="676"/>
      <c r="X10" s="676"/>
      <c r="Y10" s="58"/>
    </row>
    <row r="11" spans="1:27" ht="27" customHeight="1">
      <c r="A11" s="42"/>
      <c r="B11" s="77"/>
      <c r="C11" s="76"/>
      <c r="D11" s="59"/>
      <c r="E11" s="676"/>
      <c r="F11" s="676"/>
      <c r="G11" s="676"/>
      <c r="H11" s="676"/>
      <c r="I11" s="676"/>
      <c r="J11" s="676"/>
      <c r="K11" s="676"/>
      <c r="L11" s="676"/>
      <c r="M11" s="676"/>
      <c r="N11" s="676"/>
      <c r="O11" s="676"/>
      <c r="P11" s="676"/>
      <c r="Q11" s="676"/>
      <c r="R11" s="676"/>
      <c r="S11" s="676"/>
      <c r="T11" s="676"/>
      <c r="U11" s="676"/>
      <c r="V11" s="676"/>
      <c r="W11" s="676"/>
      <c r="X11" s="676"/>
      <c r="Y11" s="58"/>
    </row>
    <row r="12" spans="1:27" ht="12" customHeight="1">
      <c r="A12" s="42"/>
      <c r="B12" s="77"/>
      <c r="C12" s="76"/>
      <c r="D12" s="59"/>
      <c r="E12" s="676"/>
      <c r="F12" s="676"/>
      <c r="G12" s="676"/>
      <c r="H12" s="676"/>
      <c r="I12" s="676"/>
      <c r="J12" s="676"/>
      <c r="K12" s="676"/>
      <c r="L12" s="676"/>
      <c r="M12" s="676"/>
      <c r="N12" s="676"/>
      <c r="O12" s="676"/>
      <c r="P12" s="676"/>
      <c r="Q12" s="676"/>
      <c r="R12" s="676"/>
      <c r="S12" s="676"/>
      <c r="T12" s="676"/>
      <c r="U12" s="676"/>
      <c r="V12" s="676"/>
      <c r="W12" s="676"/>
      <c r="X12" s="676"/>
      <c r="Y12" s="58"/>
    </row>
    <row r="13" spans="1:27" ht="38.25" customHeight="1">
      <c r="A13" s="42"/>
      <c r="B13" s="77"/>
      <c r="C13" s="76"/>
      <c r="D13" s="59"/>
      <c r="E13" s="676"/>
      <c r="F13" s="676"/>
      <c r="G13" s="676"/>
      <c r="H13" s="676"/>
      <c r="I13" s="676"/>
      <c r="J13" s="676"/>
      <c r="K13" s="676"/>
      <c r="L13" s="676"/>
      <c r="M13" s="676"/>
      <c r="N13" s="676"/>
      <c r="O13" s="676"/>
      <c r="P13" s="676"/>
      <c r="Q13" s="676"/>
      <c r="R13" s="676"/>
      <c r="S13" s="676"/>
      <c r="T13" s="676"/>
      <c r="U13" s="676"/>
      <c r="V13" s="676"/>
      <c r="W13" s="676"/>
      <c r="X13" s="676"/>
      <c r="Y13" s="72"/>
    </row>
    <row r="14" spans="1:27" ht="15" customHeight="1">
      <c r="A14" s="42"/>
      <c r="B14" s="77"/>
      <c r="C14" s="76"/>
      <c r="D14" s="59"/>
      <c r="E14" s="676"/>
      <c r="F14" s="676"/>
      <c r="G14" s="676"/>
      <c r="H14" s="676"/>
      <c r="I14" s="676"/>
      <c r="J14" s="676"/>
      <c r="K14" s="676"/>
      <c r="L14" s="676"/>
      <c r="M14" s="676"/>
      <c r="N14" s="676"/>
      <c r="O14" s="676"/>
      <c r="P14" s="676"/>
      <c r="Q14" s="676"/>
      <c r="R14" s="676"/>
      <c r="S14" s="676"/>
      <c r="T14" s="676"/>
      <c r="U14" s="676"/>
      <c r="V14" s="676"/>
      <c r="W14" s="676"/>
      <c r="X14" s="676"/>
      <c r="Y14" s="58"/>
    </row>
    <row r="15" spans="1:27" ht="15">
      <c r="A15" s="42"/>
      <c r="B15" s="77"/>
      <c r="C15" s="76"/>
      <c r="D15" s="59"/>
      <c r="E15" s="676"/>
      <c r="F15" s="676"/>
      <c r="G15" s="676"/>
      <c r="H15" s="676"/>
      <c r="I15" s="676"/>
      <c r="J15" s="676"/>
      <c r="K15" s="676"/>
      <c r="L15" s="676"/>
      <c r="M15" s="676"/>
      <c r="N15" s="676"/>
      <c r="O15" s="676"/>
      <c r="P15" s="676"/>
      <c r="Q15" s="676"/>
      <c r="R15" s="676"/>
      <c r="S15" s="676"/>
      <c r="T15" s="676"/>
      <c r="U15" s="676"/>
      <c r="V15" s="676"/>
      <c r="W15" s="676"/>
      <c r="X15" s="676"/>
      <c r="Y15" s="58"/>
    </row>
    <row r="16" spans="1:27" ht="15">
      <c r="A16" s="42"/>
      <c r="B16" s="77"/>
      <c r="C16" s="76"/>
      <c r="D16" s="59"/>
      <c r="E16" s="676"/>
      <c r="F16" s="676"/>
      <c r="G16" s="676"/>
      <c r="H16" s="676"/>
      <c r="I16" s="676"/>
      <c r="J16" s="676"/>
      <c r="K16" s="676"/>
      <c r="L16" s="676"/>
      <c r="M16" s="676"/>
      <c r="N16" s="676"/>
      <c r="O16" s="676"/>
      <c r="P16" s="676"/>
      <c r="Q16" s="676"/>
      <c r="R16" s="676"/>
      <c r="S16" s="676"/>
      <c r="T16" s="676"/>
      <c r="U16" s="676"/>
      <c r="V16" s="676"/>
      <c r="W16" s="676"/>
      <c r="X16" s="676"/>
      <c r="Y16" s="58"/>
    </row>
    <row r="17" spans="1:25" ht="15" customHeight="1">
      <c r="A17" s="42"/>
      <c r="B17" s="77"/>
      <c r="C17" s="76"/>
      <c r="D17" s="59"/>
      <c r="E17" s="676"/>
      <c r="F17" s="676"/>
      <c r="G17" s="676"/>
      <c r="H17" s="676"/>
      <c r="I17" s="676"/>
      <c r="J17" s="676"/>
      <c r="K17" s="676"/>
      <c r="L17" s="676"/>
      <c r="M17" s="676"/>
      <c r="N17" s="676"/>
      <c r="O17" s="676"/>
      <c r="P17" s="676"/>
      <c r="Q17" s="676"/>
      <c r="R17" s="676"/>
      <c r="S17" s="676"/>
      <c r="T17" s="676"/>
      <c r="U17" s="676"/>
      <c r="V17" s="676"/>
      <c r="W17" s="676"/>
      <c r="X17" s="676"/>
      <c r="Y17" s="58"/>
    </row>
    <row r="18" spans="1:25" ht="15">
      <c r="A18" s="42"/>
      <c r="B18" s="77"/>
      <c r="C18" s="76"/>
      <c r="D18" s="59"/>
      <c r="E18" s="676"/>
      <c r="F18" s="676"/>
      <c r="G18" s="676"/>
      <c r="H18" s="676"/>
      <c r="I18" s="676"/>
      <c r="J18" s="676"/>
      <c r="K18" s="676"/>
      <c r="L18" s="676"/>
      <c r="M18" s="676"/>
      <c r="N18" s="676"/>
      <c r="O18" s="676"/>
      <c r="P18" s="676"/>
      <c r="Q18" s="676"/>
      <c r="R18" s="676"/>
      <c r="S18" s="676"/>
      <c r="T18" s="676"/>
      <c r="U18" s="676"/>
      <c r="V18" s="676"/>
      <c r="W18" s="676"/>
      <c r="X18" s="676"/>
      <c r="Y18" s="58"/>
    </row>
    <row r="19" spans="1:25" ht="59.25" customHeight="1">
      <c r="A19" s="42"/>
      <c r="B19" s="77"/>
      <c r="C19" s="76"/>
      <c r="D19" s="65"/>
      <c r="E19" s="676"/>
      <c r="F19" s="676"/>
      <c r="G19" s="676"/>
      <c r="H19" s="676"/>
      <c r="I19" s="676"/>
      <c r="J19" s="676"/>
      <c r="K19" s="676"/>
      <c r="L19" s="676"/>
      <c r="M19" s="676"/>
      <c r="N19" s="676"/>
      <c r="O19" s="676"/>
      <c r="P19" s="676"/>
      <c r="Q19" s="676"/>
      <c r="R19" s="676"/>
      <c r="S19" s="676"/>
      <c r="T19" s="676"/>
      <c r="U19" s="676"/>
      <c r="V19" s="676"/>
      <c r="W19" s="676"/>
      <c r="X19" s="676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681" t="s">
        <v>257</v>
      </c>
      <c r="G21" s="682"/>
      <c r="H21" s="682"/>
      <c r="I21" s="682"/>
      <c r="J21" s="682"/>
      <c r="K21" s="682"/>
      <c r="L21" s="682"/>
      <c r="M21" s="682"/>
      <c r="N21" s="59"/>
      <c r="O21" s="70" t="s">
        <v>240</v>
      </c>
      <c r="P21" s="683" t="s">
        <v>241</v>
      </c>
      <c r="Q21" s="684"/>
      <c r="R21" s="684"/>
      <c r="S21" s="684"/>
      <c r="T21" s="684"/>
      <c r="U21" s="684"/>
      <c r="V21" s="684"/>
      <c r="W21" s="684"/>
      <c r="X21" s="684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681" t="s">
        <v>243</v>
      </c>
      <c r="G22" s="682"/>
      <c r="H22" s="682"/>
      <c r="I22" s="682"/>
      <c r="J22" s="682"/>
      <c r="K22" s="682"/>
      <c r="L22" s="682"/>
      <c r="M22" s="682"/>
      <c r="N22" s="59"/>
      <c r="O22" s="73" t="s">
        <v>240</v>
      </c>
      <c r="P22" s="683" t="s">
        <v>621</v>
      </c>
      <c r="Q22" s="684"/>
      <c r="R22" s="684"/>
      <c r="S22" s="684"/>
      <c r="T22" s="684"/>
      <c r="U22" s="684"/>
      <c r="V22" s="684"/>
      <c r="W22" s="684"/>
      <c r="X22" s="684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77"/>
      <c r="Q23" s="677"/>
      <c r="R23" s="677"/>
      <c r="S23" s="677"/>
      <c r="T23" s="677"/>
      <c r="U23" s="677"/>
      <c r="V23" s="677"/>
      <c r="W23" s="677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680" t="s">
        <v>419</v>
      </c>
      <c r="F35" s="680"/>
      <c r="G35" s="680"/>
      <c r="H35" s="680"/>
      <c r="I35" s="680"/>
      <c r="J35" s="680"/>
      <c r="K35" s="680"/>
      <c r="L35" s="680"/>
      <c r="M35" s="680"/>
      <c r="N35" s="680"/>
      <c r="O35" s="680"/>
      <c r="P35" s="680"/>
      <c r="Q35" s="680"/>
      <c r="R35" s="680"/>
      <c r="S35" s="680"/>
      <c r="T35" s="680"/>
      <c r="U35" s="680"/>
      <c r="V35" s="680"/>
      <c r="W35" s="680"/>
      <c r="X35" s="680"/>
      <c r="Y35" s="58"/>
    </row>
    <row r="36" spans="1:25" ht="38.25" hidden="1" customHeight="1">
      <c r="A36" s="42"/>
      <c r="B36" s="77"/>
      <c r="C36" s="76"/>
      <c r="D36" s="60"/>
      <c r="E36" s="680"/>
      <c r="F36" s="680"/>
      <c r="G36" s="680"/>
      <c r="H36" s="680"/>
      <c r="I36" s="680"/>
      <c r="J36" s="680"/>
      <c r="K36" s="680"/>
      <c r="L36" s="680"/>
      <c r="M36" s="680"/>
      <c r="N36" s="680"/>
      <c r="O36" s="680"/>
      <c r="P36" s="680"/>
      <c r="Q36" s="680"/>
      <c r="R36" s="680"/>
      <c r="S36" s="680"/>
      <c r="T36" s="680"/>
      <c r="U36" s="680"/>
      <c r="V36" s="680"/>
      <c r="W36" s="680"/>
      <c r="X36" s="680"/>
      <c r="Y36" s="58"/>
    </row>
    <row r="37" spans="1:25" ht="9.75" hidden="1" customHeight="1">
      <c r="A37" s="42"/>
      <c r="B37" s="77"/>
      <c r="C37" s="76"/>
      <c r="D37" s="60"/>
      <c r="E37" s="680"/>
      <c r="F37" s="680"/>
      <c r="G37" s="680"/>
      <c r="H37" s="680"/>
      <c r="I37" s="680"/>
      <c r="J37" s="680"/>
      <c r="K37" s="680"/>
      <c r="L37" s="680"/>
      <c r="M37" s="680"/>
      <c r="N37" s="680"/>
      <c r="O37" s="680"/>
      <c r="P37" s="680"/>
      <c r="Q37" s="680"/>
      <c r="R37" s="680"/>
      <c r="S37" s="680"/>
      <c r="T37" s="680"/>
      <c r="U37" s="680"/>
      <c r="V37" s="680"/>
      <c r="W37" s="680"/>
      <c r="X37" s="680"/>
      <c r="Y37" s="58"/>
    </row>
    <row r="38" spans="1:25" ht="51" hidden="1" customHeight="1">
      <c r="A38" s="42"/>
      <c r="B38" s="77"/>
      <c r="C38" s="76"/>
      <c r="D38" s="6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0"/>
      <c r="S38" s="680"/>
      <c r="T38" s="680"/>
      <c r="U38" s="680"/>
      <c r="V38" s="680"/>
      <c r="W38" s="680"/>
      <c r="X38" s="680"/>
      <c r="Y38" s="58"/>
    </row>
    <row r="39" spans="1:25" ht="15" hidden="1" customHeight="1">
      <c r="A39" s="42"/>
      <c r="B39" s="77"/>
      <c r="C39" s="76"/>
      <c r="D39" s="60"/>
      <c r="E39" s="680"/>
      <c r="F39" s="680"/>
      <c r="G39" s="680"/>
      <c r="H39" s="680"/>
      <c r="I39" s="680"/>
      <c r="J39" s="680"/>
      <c r="K39" s="680"/>
      <c r="L39" s="680"/>
      <c r="M39" s="680"/>
      <c r="N39" s="680"/>
      <c r="O39" s="680"/>
      <c r="P39" s="680"/>
      <c r="Q39" s="680"/>
      <c r="R39" s="680"/>
      <c r="S39" s="680"/>
      <c r="T39" s="680"/>
      <c r="U39" s="680"/>
      <c r="V39" s="680"/>
      <c r="W39" s="680"/>
      <c r="X39" s="680"/>
      <c r="Y39" s="58"/>
    </row>
    <row r="40" spans="1:25" ht="12" hidden="1" customHeight="1">
      <c r="A40" s="42"/>
      <c r="B40" s="77"/>
      <c r="C40" s="76"/>
      <c r="D40" s="60"/>
      <c r="E40" s="666"/>
      <c r="F40" s="667"/>
      <c r="G40" s="667"/>
      <c r="H40" s="667"/>
      <c r="I40" s="667"/>
      <c r="J40" s="667"/>
      <c r="K40" s="667"/>
      <c r="L40" s="667"/>
      <c r="M40" s="667"/>
      <c r="N40" s="667"/>
      <c r="O40" s="667"/>
      <c r="P40" s="667"/>
      <c r="Q40" s="667"/>
      <c r="R40" s="667"/>
      <c r="S40" s="667"/>
      <c r="T40" s="667"/>
      <c r="U40" s="667"/>
      <c r="V40" s="667"/>
      <c r="W40" s="667"/>
      <c r="X40" s="667"/>
      <c r="Y40" s="58"/>
    </row>
    <row r="41" spans="1:25" ht="38.25" hidden="1" customHeight="1">
      <c r="A41" s="42"/>
      <c r="B41" s="77"/>
      <c r="C41" s="76"/>
      <c r="D41" s="60"/>
      <c r="E41" s="680"/>
      <c r="F41" s="680"/>
      <c r="G41" s="680"/>
      <c r="H41" s="680"/>
      <c r="I41" s="680"/>
      <c r="J41" s="680"/>
      <c r="K41" s="680"/>
      <c r="L41" s="680"/>
      <c r="M41" s="680"/>
      <c r="N41" s="680"/>
      <c r="O41" s="680"/>
      <c r="P41" s="680"/>
      <c r="Q41" s="680"/>
      <c r="R41" s="680"/>
      <c r="S41" s="680"/>
      <c r="T41" s="680"/>
      <c r="U41" s="680"/>
      <c r="V41" s="680"/>
      <c r="W41" s="680"/>
      <c r="X41" s="680"/>
      <c r="Y41" s="58"/>
    </row>
    <row r="42" spans="1:25" ht="15" hidden="1">
      <c r="A42" s="42"/>
      <c r="B42" s="77"/>
      <c r="C42" s="76"/>
      <c r="D42" s="60"/>
      <c r="E42" s="680"/>
      <c r="F42" s="680"/>
      <c r="G42" s="680"/>
      <c r="H42" s="680"/>
      <c r="I42" s="680"/>
      <c r="J42" s="680"/>
      <c r="K42" s="680"/>
      <c r="L42" s="680"/>
      <c r="M42" s="680"/>
      <c r="N42" s="680"/>
      <c r="O42" s="680"/>
      <c r="P42" s="680"/>
      <c r="Q42" s="680"/>
      <c r="R42" s="680"/>
      <c r="S42" s="680"/>
      <c r="T42" s="680"/>
      <c r="U42" s="680"/>
      <c r="V42" s="680"/>
      <c r="W42" s="680"/>
      <c r="X42" s="680"/>
      <c r="Y42" s="58"/>
    </row>
    <row r="43" spans="1:25" ht="15" hidden="1">
      <c r="A43" s="42"/>
      <c r="B43" s="77"/>
      <c r="C43" s="76"/>
      <c r="D43" s="60"/>
      <c r="E43" s="680"/>
      <c r="F43" s="680"/>
      <c r="G43" s="680"/>
      <c r="H43" s="680"/>
      <c r="I43" s="680"/>
      <c r="J43" s="680"/>
      <c r="K43" s="680"/>
      <c r="L43" s="680"/>
      <c r="M43" s="680"/>
      <c r="N43" s="680"/>
      <c r="O43" s="680"/>
      <c r="P43" s="680"/>
      <c r="Q43" s="680"/>
      <c r="R43" s="680"/>
      <c r="S43" s="680"/>
      <c r="T43" s="680"/>
      <c r="U43" s="680"/>
      <c r="V43" s="680"/>
      <c r="W43" s="680"/>
      <c r="X43" s="680"/>
      <c r="Y43" s="58"/>
    </row>
    <row r="44" spans="1:25" ht="33.75" hidden="1" customHeight="1">
      <c r="A44" s="42"/>
      <c r="B44" s="77"/>
      <c r="C44" s="76"/>
      <c r="D44" s="65"/>
      <c r="E44" s="680"/>
      <c r="F44" s="680"/>
      <c r="G44" s="680"/>
      <c r="H44" s="680"/>
      <c r="I44" s="680"/>
      <c r="J44" s="680"/>
      <c r="K44" s="680"/>
      <c r="L44" s="680"/>
      <c r="M44" s="680"/>
      <c r="N44" s="680"/>
      <c r="O44" s="680"/>
      <c r="P44" s="680"/>
      <c r="Q44" s="680"/>
      <c r="R44" s="680"/>
      <c r="S44" s="680"/>
      <c r="T44" s="680"/>
      <c r="U44" s="680"/>
      <c r="V44" s="680"/>
      <c r="W44" s="680"/>
      <c r="X44" s="680"/>
      <c r="Y44" s="58"/>
    </row>
    <row r="45" spans="1:25" ht="15" hidden="1">
      <c r="A45" s="42"/>
      <c r="B45" s="77"/>
      <c r="C45" s="76"/>
      <c r="D45" s="65"/>
      <c r="E45" s="680"/>
      <c r="F45" s="680"/>
      <c r="G45" s="680"/>
      <c r="H45" s="680"/>
      <c r="I45" s="680"/>
      <c r="J45" s="680"/>
      <c r="K45" s="680"/>
      <c r="L45" s="680"/>
      <c r="M45" s="680"/>
      <c r="N45" s="680"/>
      <c r="O45" s="680"/>
      <c r="P45" s="680"/>
      <c r="Q45" s="680"/>
      <c r="R45" s="680"/>
      <c r="S45" s="680"/>
      <c r="T45" s="680"/>
      <c r="U45" s="680"/>
      <c r="V45" s="680"/>
      <c r="W45" s="680"/>
      <c r="X45" s="680"/>
      <c r="Y45" s="58"/>
    </row>
    <row r="46" spans="1:25" ht="24" hidden="1" customHeight="1">
      <c r="A46" s="42"/>
      <c r="B46" s="77"/>
      <c r="C46" s="76"/>
      <c r="D46" s="60"/>
      <c r="E46" s="668" t="s">
        <v>239</v>
      </c>
      <c r="F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58"/>
    </row>
    <row r="47" spans="1:25" ht="37.5" hidden="1" customHeight="1">
      <c r="A47" s="42"/>
      <c r="B47" s="77"/>
      <c r="C47" s="76"/>
      <c r="D47" s="60"/>
      <c r="E47" s="668"/>
      <c r="F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58"/>
    </row>
    <row r="48" spans="1:25" ht="24" hidden="1" customHeight="1">
      <c r="A48" s="42"/>
      <c r="B48" s="77"/>
      <c r="C48" s="76"/>
      <c r="D48" s="60"/>
      <c r="E48" s="668"/>
      <c r="F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58"/>
    </row>
    <row r="49" spans="1:25" ht="51" hidden="1" customHeight="1">
      <c r="A49" s="42"/>
      <c r="B49" s="77"/>
      <c r="C49" s="76"/>
      <c r="D49" s="60"/>
      <c r="E49" s="668"/>
      <c r="F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58"/>
    </row>
    <row r="50" spans="1:25" ht="15" hidden="1">
      <c r="A50" s="42"/>
      <c r="B50" s="77"/>
      <c r="C50" s="76"/>
      <c r="D50" s="60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58"/>
    </row>
    <row r="51" spans="1:25" ht="15" hidden="1">
      <c r="A51" s="42"/>
      <c r="B51" s="77"/>
      <c r="C51" s="76"/>
      <c r="D51" s="60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8"/>
      <c r="T51" s="668"/>
      <c r="U51" s="668"/>
      <c r="V51" s="668"/>
      <c r="W51" s="668"/>
      <c r="X51" s="668"/>
      <c r="Y51" s="58"/>
    </row>
    <row r="52" spans="1:25" ht="15" hidden="1">
      <c r="A52" s="42"/>
      <c r="B52" s="77"/>
      <c r="C52" s="76"/>
      <c r="D52" s="60"/>
      <c r="E52" s="668"/>
      <c r="F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58"/>
    </row>
    <row r="53" spans="1:25" ht="15" hidden="1">
      <c r="A53" s="42"/>
      <c r="B53" s="77"/>
      <c r="C53" s="76"/>
      <c r="D53" s="60"/>
      <c r="E53" s="668"/>
      <c r="F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58"/>
    </row>
    <row r="54" spans="1:25" ht="15" hidden="1">
      <c r="A54" s="42"/>
      <c r="B54" s="77"/>
      <c r="C54" s="76"/>
      <c r="D54" s="60"/>
      <c r="E54" s="668"/>
      <c r="F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58"/>
    </row>
    <row r="55" spans="1:25" ht="15" hidden="1">
      <c r="A55" s="42"/>
      <c r="B55" s="77"/>
      <c r="C55" s="76"/>
      <c r="D55" s="60"/>
      <c r="E55" s="668"/>
      <c r="F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58"/>
    </row>
    <row r="56" spans="1:25" ht="25.5" hidden="1" customHeight="1">
      <c r="A56" s="42"/>
      <c r="B56" s="77"/>
      <c r="C56" s="76"/>
      <c r="D56" s="65"/>
      <c r="E56" s="668"/>
      <c r="F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58"/>
    </row>
    <row r="57" spans="1:25" ht="15" hidden="1">
      <c r="A57" s="42"/>
      <c r="B57" s="77"/>
      <c r="C57" s="76"/>
      <c r="D57" s="65"/>
      <c r="E57" s="668"/>
      <c r="F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58"/>
    </row>
    <row r="58" spans="1:25" ht="15" hidden="1" customHeight="1">
      <c r="A58" s="42"/>
      <c r="B58" s="77"/>
      <c r="C58" s="76"/>
      <c r="D58" s="60"/>
      <c r="E58" s="669" t="s">
        <v>420</v>
      </c>
      <c r="F58" s="669"/>
      <c r="G58" s="669"/>
      <c r="H58" s="669"/>
      <c r="I58" s="669"/>
      <c r="J58" s="669"/>
      <c r="K58" s="669"/>
      <c r="L58" s="669"/>
      <c r="M58" s="669"/>
      <c r="N58" s="669"/>
      <c r="O58" s="669"/>
      <c r="P58" s="669"/>
      <c r="Q58" s="669"/>
      <c r="R58" s="669"/>
      <c r="S58" s="669"/>
      <c r="T58" s="669"/>
      <c r="U58" s="669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671"/>
      <c r="F59" s="671"/>
      <c r="G59" s="671"/>
      <c r="H59" s="666"/>
      <c r="I59" s="667"/>
      <c r="J59" s="667"/>
      <c r="K59" s="667"/>
      <c r="L59" s="667"/>
      <c r="M59" s="667"/>
      <c r="N59" s="667"/>
      <c r="O59" s="667"/>
      <c r="P59" s="667"/>
      <c r="Q59" s="667"/>
      <c r="R59" s="667"/>
      <c r="S59" s="667"/>
      <c r="T59" s="667"/>
      <c r="U59" s="667"/>
      <c r="V59" s="667"/>
      <c r="W59" s="667"/>
      <c r="X59" s="667"/>
      <c r="Y59" s="58"/>
    </row>
    <row r="60" spans="1:25" ht="15" hidden="1" customHeight="1">
      <c r="A60" s="42"/>
      <c r="B60" s="77"/>
      <c r="C60" s="76"/>
      <c r="D60" s="60"/>
      <c r="E60" s="670"/>
      <c r="F60" s="670"/>
      <c r="G60" s="670"/>
      <c r="H60" s="665"/>
      <c r="I60" s="665"/>
      <c r="J60" s="665"/>
      <c r="K60" s="665"/>
      <c r="L60" s="665"/>
      <c r="M60" s="665"/>
      <c r="N60" s="665"/>
      <c r="O60" s="665"/>
      <c r="P60" s="665"/>
      <c r="Q60" s="665"/>
      <c r="R60" s="665"/>
      <c r="S60" s="665"/>
      <c r="T60" s="665"/>
      <c r="U60" s="665"/>
      <c r="V60" s="665"/>
      <c r="W60" s="665"/>
      <c r="X60" s="665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665"/>
      <c r="I61" s="665"/>
      <c r="J61" s="665"/>
      <c r="K61" s="665"/>
      <c r="L61" s="665"/>
      <c r="M61" s="665"/>
      <c r="N61" s="665"/>
      <c r="O61" s="665"/>
      <c r="P61" s="665"/>
      <c r="Q61" s="665"/>
      <c r="R61" s="665"/>
      <c r="S61" s="665"/>
      <c r="T61" s="665"/>
      <c r="U61" s="665"/>
      <c r="V61" s="665"/>
      <c r="W61" s="665"/>
      <c r="X61" s="665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669" t="s">
        <v>421</v>
      </c>
      <c r="F70" s="669"/>
      <c r="G70" s="669"/>
      <c r="H70" s="669"/>
      <c r="I70" s="669"/>
      <c r="J70" s="669"/>
      <c r="K70" s="669"/>
      <c r="L70" s="669"/>
      <c r="M70" s="669"/>
      <c r="N70" s="669"/>
      <c r="O70" s="669"/>
      <c r="P70" s="669"/>
      <c r="Q70" s="669"/>
      <c r="R70" s="669"/>
      <c r="S70" s="669"/>
      <c r="T70" s="669"/>
      <c r="U70" s="616"/>
      <c r="V70" s="616"/>
      <c r="W70" s="616"/>
      <c r="X70" s="616"/>
      <c r="Y70" s="58"/>
    </row>
    <row r="71" spans="1:25" ht="15" hidden="1">
      <c r="A71" s="42"/>
      <c r="B71" s="77"/>
      <c r="C71" s="76"/>
      <c r="D71" s="60"/>
      <c r="E71" s="669" t="s">
        <v>620</v>
      </c>
      <c r="F71" s="669"/>
      <c r="G71" s="669"/>
      <c r="H71" s="669"/>
      <c r="I71" s="669"/>
      <c r="J71" s="669"/>
      <c r="K71" s="669"/>
      <c r="L71" s="669"/>
      <c r="M71" s="669"/>
      <c r="N71" s="669"/>
      <c r="O71" s="669"/>
      <c r="P71" s="669"/>
      <c r="Q71" s="669"/>
      <c r="R71" s="669"/>
      <c r="S71" s="669"/>
      <c r="T71" s="669"/>
      <c r="U71" s="617"/>
      <c r="V71" s="617"/>
      <c r="W71" s="617"/>
      <c r="X71" s="617"/>
      <c r="Y71" s="58"/>
    </row>
    <row r="72" spans="1:25" ht="40.5" hidden="1" customHeight="1">
      <c r="A72" s="42"/>
      <c r="B72" s="77"/>
      <c r="C72" s="76"/>
      <c r="D72" s="60"/>
      <c r="E72" s="617"/>
      <c r="F72" s="617"/>
      <c r="G72" s="617"/>
      <c r="H72" s="617"/>
      <c r="I72" s="617"/>
      <c r="J72" s="617"/>
      <c r="K72" s="617"/>
      <c r="L72" s="617"/>
      <c r="M72" s="617"/>
      <c r="N72" s="617"/>
      <c r="O72" s="617"/>
      <c r="P72" s="617"/>
      <c r="Q72" s="617"/>
      <c r="R72" s="617"/>
      <c r="S72" s="617"/>
      <c r="T72" s="617"/>
      <c r="U72" s="617"/>
      <c r="V72" s="617"/>
      <c r="W72" s="617"/>
      <c r="X72" s="617"/>
      <c r="Y72" s="58"/>
    </row>
    <row r="73" spans="1:25" ht="63" hidden="1" customHeight="1">
      <c r="A73" s="42"/>
      <c r="B73" s="77"/>
      <c r="C73" s="76"/>
      <c r="D73" s="60"/>
      <c r="E73" s="617"/>
      <c r="F73" s="617"/>
      <c r="G73" s="617"/>
      <c r="H73" s="617"/>
      <c r="I73" s="617"/>
      <c r="J73" s="617"/>
      <c r="K73" s="617"/>
      <c r="L73" s="617"/>
      <c r="M73" s="617"/>
      <c r="N73" s="617"/>
      <c r="O73" s="617"/>
      <c r="P73" s="617"/>
      <c r="Q73" s="617"/>
      <c r="R73" s="617"/>
      <c r="S73" s="617"/>
      <c r="T73" s="617"/>
      <c r="U73" s="617"/>
      <c r="V73" s="617"/>
      <c r="W73" s="617"/>
      <c r="X73" s="617"/>
      <c r="Y73" s="58"/>
    </row>
    <row r="74" spans="1:25" ht="30" hidden="1" customHeight="1">
      <c r="A74" s="42"/>
      <c r="B74" s="77"/>
      <c r="C74" s="76"/>
      <c r="D74" s="60"/>
      <c r="E74" s="617"/>
      <c r="F74" s="617"/>
      <c r="G74" s="617"/>
      <c r="H74" s="617"/>
      <c r="I74" s="617"/>
      <c r="J74" s="617"/>
      <c r="K74" s="617"/>
      <c r="L74" s="617"/>
      <c r="M74" s="617"/>
      <c r="N74" s="617"/>
      <c r="O74" s="617"/>
      <c r="P74" s="617"/>
      <c r="Q74" s="617"/>
      <c r="R74" s="617"/>
      <c r="S74" s="617"/>
      <c r="T74" s="617"/>
      <c r="U74" s="617"/>
      <c r="V74" s="617"/>
      <c r="W74" s="617"/>
      <c r="X74" s="617"/>
      <c r="Y74" s="58"/>
    </row>
    <row r="75" spans="1:25" ht="30" hidden="1" customHeight="1">
      <c r="A75" s="42"/>
      <c r="B75" s="77"/>
      <c r="C75" s="76"/>
      <c r="D75" s="60"/>
      <c r="E75" s="617"/>
      <c r="F75" s="617"/>
      <c r="G75" s="617"/>
      <c r="H75" s="617"/>
      <c r="I75" s="617"/>
      <c r="J75" s="617"/>
      <c r="K75" s="617"/>
      <c r="L75" s="617"/>
      <c r="M75" s="617"/>
      <c r="N75" s="617"/>
      <c r="O75" s="617"/>
      <c r="P75" s="617"/>
      <c r="Q75" s="617"/>
      <c r="R75" s="617"/>
      <c r="S75" s="617"/>
      <c r="T75" s="617"/>
      <c r="U75" s="617"/>
      <c r="V75" s="617"/>
      <c r="W75" s="617"/>
      <c r="X75" s="617"/>
      <c r="Y75" s="58"/>
    </row>
    <row r="76" spans="1:25" ht="15" hidden="1">
      <c r="A76" s="42"/>
      <c r="B76" s="77"/>
      <c r="C76" s="76"/>
      <c r="D76" s="60"/>
      <c r="E76" s="617"/>
      <c r="F76" s="617"/>
      <c r="G76" s="617"/>
      <c r="H76" s="617"/>
      <c r="I76" s="617"/>
      <c r="J76" s="617"/>
      <c r="K76" s="617"/>
      <c r="L76" s="617"/>
      <c r="M76" s="617"/>
      <c r="N76" s="617"/>
      <c r="O76" s="617"/>
      <c r="P76" s="617"/>
      <c r="Q76" s="617"/>
      <c r="R76" s="617"/>
      <c r="S76" s="617"/>
      <c r="T76" s="617"/>
      <c r="U76" s="617"/>
      <c r="V76" s="617"/>
      <c r="W76" s="617"/>
      <c r="X76" s="617"/>
      <c r="Y76" s="58"/>
    </row>
    <row r="77" spans="1:25" ht="15" hidden="1">
      <c r="A77" s="42"/>
      <c r="B77" s="77"/>
      <c r="C77" s="76"/>
      <c r="D77" s="60"/>
      <c r="E77" s="617"/>
      <c r="F77" s="617"/>
      <c r="G77" s="617"/>
      <c r="H77" s="617"/>
      <c r="I77" s="617"/>
      <c r="J77" s="617"/>
      <c r="K77" s="617"/>
      <c r="L77" s="617"/>
      <c r="M77" s="617"/>
      <c r="N77" s="617"/>
      <c r="O77" s="617"/>
      <c r="P77" s="617"/>
      <c r="Q77" s="617"/>
      <c r="R77" s="617"/>
      <c r="S77" s="617"/>
      <c r="T77" s="617"/>
      <c r="U77" s="617"/>
      <c r="V77" s="617"/>
      <c r="W77" s="617"/>
      <c r="X77" s="617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8"/>
      <c r="F79" s="618"/>
      <c r="G79" s="618"/>
      <c r="H79" s="618"/>
      <c r="I79" s="618"/>
      <c r="J79" s="618"/>
      <c r="K79" s="618"/>
      <c r="L79" s="618"/>
      <c r="M79" s="618"/>
      <c r="N79" s="618"/>
      <c r="O79" s="618"/>
      <c r="P79" s="618"/>
      <c r="Q79" s="618"/>
      <c r="R79" s="618"/>
      <c r="S79" s="618"/>
      <c r="T79" s="618"/>
      <c r="U79" s="618"/>
      <c r="V79" s="618"/>
      <c r="W79" s="618"/>
      <c r="X79" s="618"/>
      <c r="Y79" s="58"/>
    </row>
    <row r="80" spans="1:25" ht="14.25" hidden="1" customHeight="1">
      <c r="A80" s="42"/>
      <c r="B80" s="77"/>
      <c r="C80" s="76"/>
      <c r="D80" s="60"/>
      <c r="E80" s="619"/>
      <c r="F80" s="619"/>
      <c r="G80" s="619"/>
      <c r="H80" s="619"/>
      <c r="Y80" s="58"/>
    </row>
    <row r="81" spans="1:25" ht="15" hidden="1">
      <c r="A81" s="42"/>
      <c r="B81" s="77"/>
      <c r="C81" s="76"/>
      <c r="D81" s="60"/>
      <c r="E81" s="669" t="s">
        <v>420</v>
      </c>
      <c r="F81" s="669"/>
      <c r="G81" s="669"/>
      <c r="H81" s="669"/>
      <c r="I81" s="669"/>
      <c r="J81" s="669"/>
      <c r="K81" s="669"/>
      <c r="L81" s="669"/>
      <c r="M81" s="669"/>
      <c r="N81" s="669"/>
      <c r="O81" s="669"/>
      <c r="P81" s="669"/>
      <c r="Q81" s="669"/>
      <c r="R81" s="669"/>
      <c r="S81" s="669"/>
      <c r="T81" s="669"/>
      <c r="U81" s="669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670"/>
      <c r="F82" s="670"/>
      <c r="G82" s="670"/>
      <c r="H82" s="666"/>
      <c r="I82" s="667"/>
      <c r="J82" s="667"/>
      <c r="K82" s="667"/>
      <c r="L82" s="667"/>
      <c r="M82" s="667"/>
      <c r="N82" s="667"/>
      <c r="O82" s="667"/>
      <c r="P82" s="667"/>
      <c r="Q82" s="667"/>
      <c r="R82" s="667"/>
      <c r="S82" s="667"/>
      <c r="T82" s="667"/>
      <c r="U82" s="667"/>
      <c r="V82" s="667"/>
      <c r="W82" s="667"/>
      <c r="X82" s="667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665"/>
      <c r="I84" s="665"/>
      <c r="J84" s="665"/>
      <c r="K84" s="665"/>
      <c r="L84" s="665"/>
      <c r="M84" s="665"/>
      <c r="N84" s="665"/>
      <c r="O84" s="665"/>
      <c r="P84" s="665"/>
      <c r="Q84" s="665"/>
      <c r="R84" s="665"/>
      <c r="S84" s="665"/>
      <c r="T84" s="665"/>
      <c r="U84" s="665"/>
      <c r="V84" s="665"/>
      <c r="W84" s="665"/>
      <c r="X84" s="665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673" t="s">
        <v>238</v>
      </c>
      <c r="F98" s="673"/>
      <c r="G98" s="673"/>
      <c r="H98" s="673"/>
      <c r="I98" s="673"/>
      <c r="J98" s="673"/>
      <c r="K98" s="673"/>
      <c r="L98" s="673"/>
      <c r="M98" s="673"/>
      <c r="N98" s="673"/>
      <c r="O98" s="673"/>
      <c r="P98" s="673"/>
      <c r="Q98" s="673"/>
      <c r="R98" s="673"/>
      <c r="S98" s="673"/>
      <c r="T98" s="673"/>
      <c r="U98" s="673"/>
      <c r="V98" s="673"/>
      <c r="W98" s="673"/>
      <c r="X98" s="673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672" t="s">
        <v>237</v>
      </c>
      <c r="G100" s="672"/>
      <c r="H100" s="672"/>
      <c r="I100" s="672"/>
      <c r="J100" s="672"/>
      <c r="K100" s="672"/>
      <c r="L100" s="672"/>
      <c r="M100" s="672"/>
      <c r="N100" s="672"/>
      <c r="O100" s="672"/>
      <c r="P100" s="672"/>
      <c r="Q100" s="672"/>
      <c r="R100" s="672"/>
      <c r="S100" s="672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672" t="s">
        <v>236</v>
      </c>
      <c r="G102" s="672"/>
      <c r="H102" s="672"/>
      <c r="I102" s="672"/>
      <c r="J102" s="672"/>
      <c r="K102" s="672"/>
      <c r="L102" s="672"/>
      <c r="M102" s="672"/>
      <c r="N102" s="672"/>
      <c r="O102" s="672"/>
      <c r="P102" s="672"/>
      <c r="Q102" s="672"/>
      <c r="R102" s="672"/>
      <c r="S102" s="672"/>
      <c r="T102" s="672"/>
      <c r="U102" s="672"/>
      <c r="V102" s="672"/>
      <c r="W102" s="672"/>
      <c r="X102" s="672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algorithmName="SHA-512" hashValue="dKmpx/9+SFfMTBpUIT12133WEsIb72iyDWxPkYGIBKPOz7XD76lXHwJulnNCGf7g6WOLlhPeEWXel/1TdLZzcA==" saltValue="pbH0UyZqIptclg3re3ztww==" spinCount="100000" sheet="1" objects="1" scenarios="1" formatColumns="0" formatRows="0"/>
  <dataConsolidate link="1"/>
  <mergeCells count="28"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  <mergeCell ref="F102:X102"/>
    <mergeCell ref="F100:S100"/>
    <mergeCell ref="E82:G82"/>
    <mergeCell ref="E98:X98"/>
    <mergeCell ref="E81:U81"/>
    <mergeCell ref="H84:X84"/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 xr:uid="{00000000-0004-0000-0100-000000000000}"/>
    <hyperlink ref="E58:U58" location="Инструкция!A1" tooltip="http://sp.eias.ru/index.php?a=add&amp;catid=76" display="Обратиться за помощью в службу технической поддержки" xr:uid="{00000000-0004-0000-0100-000001000000}"/>
    <hyperlink ref="E70:T70" location="Инструкция!A1" tooltip="http://support.eias.ru/knowledgebase.php?article=28" display="Инструкция по загрузке сопроводительных материалов" xr:uid="{00000000-0004-0000-0100-000002000000}"/>
    <hyperlink ref="E71:T71" location="Инструкция!A1" tooltip="http://eias.ru/files/shablon/JKH_OPEN_INFO_PRICE_VO.pdf" display="Инструкция по работе с отчетной формой" xr:uid="{00000000-0004-0000-0100-000003000000}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699" t="s">
        <v>317</v>
      </c>
      <c r="E7" s="701"/>
      <c r="F7" s="602"/>
    </row>
    <row r="8" spans="3:9" ht="3" customHeight="1">
      <c r="C8" s="49"/>
      <c r="D8" s="13"/>
      <c r="E8" s="13"/>
    </row>
    <row r="9" spans="3:9" ht="15.95" customHeight="1">
      <c r="C9" s="49"/>
      <c r="D9" s="104" t="s">
        <v>95</v>
      </c>
      <c r="E9" s="570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71"/>
    </row>
    <row r="12" spans="3:9" ht="15" customHeight="1">
      <c r="C12" s="221"/>
      <c r="D12" s="128">
        <v>1</v>
      </c>
      <c r="E12" s="222"/>
    </row>
    <row r="13" spans="3:9" ht="12" customHeight="1">
      <c r="C13" s="49"/>
      <c r="D13" s="572"/>
      <c r="E13" s="573" t="s">
        <v>180</v>
      </c>
    </row>
    <row r="14" spans="3:9" ht="3" customHeight="1"/>
    <row r="15" spans="3:9" ht="22.5" customHeight="1">
      <c r="C15" s="223"/>
      <c r="D15" s="806" t="s">
        <v>318</v>
      </c>
      <c r="E15" s="806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 xr:uid="{00000000-0002-0000-1300-000000000000}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74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03" t="s">
        <v>58</v>
      </c>
      <c r="E7" s="803"/>
      <c r="F7" s="602"/>
    </row>
    <row r="8" spans="3:12" ht="3" customHeight="1">
      <c r="C8" s="49"/>
      <c r="D8" s="13"/>
      <c r="E8" s="13"/>
    </row>
    <row r="9" spans="3:12" ht="15.95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 xr:uid="{00000000-0002-0000-1400-000000000000}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Check">
    <tabColor indexed="31"/>
  </sheetPr>
  <dimension ref="B1:E5"/>
  <sheetViews>
    <sheetView showGridLines="0" tabSelected="1" zoomScaleNormal="10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07" t="s">
        <v>59</v>
      </c>
      <c r="C2" s="807"/>
      <c r="D2" s="807"/>
      <c r="E2" s="603"/>
    </row>
    <row r="3" spans="2:5" ht="3" customHeight="1"/>
    <row r="4" spans="2:5" ht="21.75" customHeight="1" thickBot="1">
      <c r="B4" s="664" t="s">
        <v>1</v>
      </c>
      <c r="C4" s="664" t="s">
        <v>94</v>
      </c>
      <c r="D4" s="664" t="s">
        <v>75</v>
      </c>
    </row>
    <row r="5" spans="2:5" ht="12" thickTop="1"/>
  </sheetData>
  <sheetProtection algorithmName="SHA-512" hashValue="8kthmkPndEzEfjXlTvoq+j59MTmo1jvSjZ45pODP2VHOhijwNx7mIFQs1hN0zf1ZTOy3pmlaVABBcW9K7G/svQ==" saltValue="pZ1b59NwRALidH3FJmiVNQ==" spinCount="100000" sheet="1" objects="1" scenarios="1" formatColumns="0" formatRows="0" autoFilter="0"/>
  <autoFilter ref="B4:D4" xr:uid="{00000000-0009-0000-0000-000015000000}"/>
  <mergeCells count="1">
    <mergeCell ref="B2:D2"/>
  </mergeCells>
  <phoneticPr fontId="9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odListTempFilter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modCheckCyan">
    <tabColor indexed="47"/>
  </sheetPr>
  <dimension ref="A1:A68"/>
  <sheetViews>
    <sheetView showGridLines="0" workbookViewId="0"/>
  </sheetViews>
  <sheetFormatPr defaultRowHeight="11.25"/>
  <sheetData>
    <row r="1" spans="1:1">
      <c r="A1" s="642">
        <f>IF('Форма 3.2 | Т-ВО'!$O$22="",1,0)</f>
        <v>1</v>
      </c>
    </row>
    <row r="2" spans="1:1">
      <c r="A2" s="642">
        <f>IF('Форма 3.2 | Т-ВО'!$R$23="",1,0)</f>
        <v>1</v>
      </c>
    </row>
    <row r="3" spans="1:1">
      <c r="A3" s="642">
        <f>IF('Форма 3.2 | Т-ВО'!$T$23="",1,0)</f>
        <v>1</v>
      </c>
    </row>
    <row r="4" spans="1:1">
      <c r="A4" s="642">
        <f>IF('Форма 3.2 | Т-ВО'!$S$23="",1,0)</f>
        <v>0</v>
      </c>
    </row>
    <row r="5" spans="1:1">
      <c r="A5" s="642">
        <f>IF('Форма 3.2 | Т-ВО'!$U$23="",1,0)</f>
        <v>0</v>
      </c>
    </row>
    <row r="6" spans="1:1">
      <c r="A6" s="642">
        <f>IF('Форма 3.2 | Т-транс'!$O$22="",1,0)</f>
        <v>1</v>
      </c>
    </row>
    <row r="7" spans="1:1">
      <c r="A7" s="642">
        <f>IF('Форма 3.2 | Т-транс'!$R$23="",1,0)</f>
        <v>1</v>
      </c>
    </row>
    <row r="8" spans="1:1">
      <c r="A8" s="642">
        <f>IF('Форма 3.2 | Т-транс'!$T$23="",1,0)</f>
        <v>1</v>
      </c>
    </row>
    <row r="9" spans="1:1">
      <c r="A9" s="642">
        <f>IF('Форма 3.2 | Т-транс'!$S$23="",1,0)</f>
        <v>0</v>
      </c>
    </row>
    <row r="10" spans="1:1">
      <c r="A10" s="642">
        <f>IF('Форма 3.2 | Т-транс'!$U$23="",1,0)</f>
        <v>0</v>
      </c>
    </row>
    <row r="11" spans="1:1">
      <c r="A11" s="642">
        <f>IF('Форма 3.4 | Т-подкл(инд)'!$M$22="",1,0)</f>
        <v>1</v>
      </c>
    </row>
    <row r="12" spans="1:1">
      <c r="A12" s="642">
        <f>IF('Форма 3.4 | Т-подкл(инд)'!$Q$22="",1,0)</f>
        <v>1</v>
      </c>
    </row>
    <row r="13" spans="1:1">
      <c r="A13" s="642">
        <f>IF('Форма 3.4 | Т-подкл(инд)'!$AD$22="",1,0)</f>
        <v>1</v>
      </c>
    </row>
    <row r="14" spans="1:1">
      <c r="A14" s="642">
        <f>IF('Форма 3.4 | Т-подкл(инд)'!$AE$22="",1,0)</f>
        <v>1</v>
      </c>
    </row>
    <row r="15" spans="1:1">
      <c r="A15" s="642">
        <f>IF('Форма 3.4 | Т-подкл(инд)'!$AF$22="",1,0)</f>
        <v>1</v>
      </c>
    </row>
    <row r="16" spans="1:1">
      <c r="A16" s="642">
        <f>IF('Форма 3.4 | Т-подкл(инд)'!$AG$22="",1,0)</f>
        <v>1</v>
      </c>
    </row>
    <row r="17" spans="1:1">
      <c r="A17" s="642">
        <f>IF('Форма 3.4 | Т-подкл(инд)'!$AH$22="",1,0)</f>
        <v>1</v>
      </c>
    </row>
    <row r="18" spans="1:1">
      <c r="A18" s="642">
        <f>IF('Форма 3.4 | Т-подкл(инд)'!$AJ$22="",1,0)</f>
        <v>1</v>
      </c>
    </row>
    <row r="19" spans="1:1">
      <c r="A19" s="642">
        <f>IF('Форма 3.4 | Т-подкл(инд)'!$N$22="",1,0)</f>
        <v>0</v>
      </c>
    </row>
    <row r="20" spans="1:1">
      <c r="A20" s="642">
        <f>IF('Форма 3.4 | Т-подкл(инд)'!$R$22="",1,0)</f>
        <v>0</v>
      </c>
    </row>
    <row r="21" spans="1:1">
      <c r="A21" s="642">
        <f>IF('Форма 3.4 | Т-подкл(инд)'!$V$22="",1,0)</f>
        <v>0</v>
      </c>
    </row>
    <row r="22" spans="1:1">
      <c r="A22" s="642">
        <f>IF('Форма 3.4 | Т-подкл(инд)'!$Z$22="",1,0)</f>
        <v>0</v>
      </c>
    </row>
    <row r="23" spans="1:1">
      <c r="A23" s="642">
        <f>IF('Форма 3.4 | Т-подкл(инд)'!$AI$22="",1,0)</f>
        <v>0</v>
      </c>
    </row>
    <row r="24" spans="1:1">
      <c r="A24" s="642">
        <f>IF('Форма 3.4 | Т-подкл(инд)'!$AK$22="",1,0)</f>
        <v>0</v>
      </c>
    </row>
    <row r="25" spans="1:1">
      <c r="A25" s="642">
        <f>IF('Форма 3.4 | Т-подкл'!$P$22="",1,0)</f>
        <v>0</v>
      </c>
    </row>
    <row r="26" spans="1:1">
      <c r="A26" s="642">
        <f>IF('Форма 3.4 | Т-подкл'!$AG$22="",1,0)</f>
        <v>0</v>
      </c>
    </row>
    <row r="27" spans="1:1">
      <c r="A27" s="642">
        <f>IF('Форма 3.4 | Т-подкл'!$AI$22="",1,0)</f>
        <v>0</v>
      </c>
    </row>
    <row r="28" spans="1:1">
      <c r="A28" s="642">
        <f>IF('Форма 3.4 | Т-подкл'!$Q$22="",1,0)</f>
        <v>0</v>
      </c>
    </row>
    <row r="29" spans="1:1">
      <c r="A29" s="642">
        <f>IF('Форма 3.4 | Т-подкл'!$U$22="",1,0)</f>
        <v>0</v>
      </c>
    </row>
    <row r="30" spans="1:1">
      <c r="A30" s="642">
        <f>IF('Форма 3.4 | Т-подкл'!$Y$22="",1,0)</f>
        <v>0</v>
      </c>
    </row>
    <row r="31" spans="1:1">
      <c r="A31" s="642">
        <f>IF('Форма 3.4 | Т-подкл'!$AH$22="",1,0)</f>
        <v>0</v>
      </c>
    </row>
    <row r="32" spans="1:1">
      <c r="A32" s="642">
        <f>IF('Форма 3.4 | Т-подкл'!$AJ$22="",1,0)</f>
        <v>0</v>
      </c>
    </row>
    <row r="33" spans="1:1">
      <c r="A33" s="642">
        <f>IF('Форма 3.9'!$E$12="",1,0)</f>
        <v>0</v>
      </c>
    </row>
    <row r="34" spans="1:1">
      <c r="A34" s="642">
        <f>IF('Форма 3.9'!$F$12="",1,0)</f>
        <v>0</v>
      </c>
    </row>
    <row r="35" spans="1:1">
      <c r="A35" s="642">
        <f>IF('Форма 3.10'!$G$11="",1,0)</f>
        <v>0</v>
      </c>
    </row>
    <row r="36" spans="1:1">
      <c r="A36" s="642">
        <f>IF('Форма 3.10'!$G$12="",1,0)</f>
        <v>0</v>
      </c>
    </row>
    <row r="37" spans="1:1">
      <c r="A37" s="642">
        <f>IF('Форма 3.10'!$H$12="",1,0)</f>
        <v>0</v>
      </c>
    </row>
    <row r="38" spans="1:1">
      <c r="A38" s="642">
        <f>IF('Форма 3.10'!$H$13="",1,0)</f>
        <v>0</v>
      </c>
    </row>
    <row r="39" spans="1:1">
      <c r="A39" s="642">
        <f>IF('Форма 3.10'!$E$15="",1,0)</f>
        <v>0</v>
      </c>
    </row>
    <row r="40" spans="1:1">
      <c r="A40" s="642">
        <f>IF('Форма 3.10'!$H$15="",1,0)</f>
        <v>0</v>
      </c>
    </row>
    <row r="41" spans="1:1">
      <c r="A41" s="642">
        <f>IF('Форма 3.10'!$G$18="",1,0)</f>
        <v>0</v>
      </c>
    </row>
    <row r="42" spans="1:1">
      <c r="A42" s="642">
        <f>IF('Форма 3.10'!$G$22="",1,0)</f>
        <v>0</v>
      </c>
    </row>
    <row r="43" spans="1:1">
      <c r="A43" s="642">
        <f>IF('Форма 3.10'!$G$25="",1,0)</f>
        <v>0</v>
      </c>
    </row>
    <row r="44" spans="1:1">
      <c r="A44" s="642">
        <f>IF('Форма 3.10'!$E$31="",1,0)</f>
        <v>0</v>
      </c>
    </row>
    <row r="45" spans="1:1">
      <c r="A45" s="642">
        <f>IF('Форма 3.10'!$H$31="",1,0)</f>
        <v>0</v>
      </c>
    </row>
    <row r="46" spans="1:1">
      <c r="A46" s="642">
        <f>IF('Форма 3.10'!$G$28="",1,0)</f>
        <v>0</v>
      </c>
    </row>
    <row r="47" spans="1:1">
      <c r="A47" s="642">
        <f>IF('Форма 1.0.2'!$E$12="",1,0)</f>
        <v>1</v>
      </c>
    </row>
    <row r="48" spans="1:1">
      <c r="A48" s="642">
        <f>IF('Форма 1.0.2'!$F$12="",1,0)</f>
        <v>1</v>
      </c>
    </row>
    <row r="49" spans="1:1">
      <c r="A49" s="642">
        <f>IF('Форма 1.0.2'!$G$12="",1,0)</f>
        <v>1</v>
      </c>
    </row>
    <row r="50" spans="1:1">
      <c r="A50" s="642">
        <f>IF('Форма 1.0.2'!$H$12="",1,0)</f>
        <v>1</v>
      </c>
    </row>
    <row r="51" spans="1:1">
      <c r="A51" s="642">
        <f>IF('Форма 1.0.2'!$I$12="",1,0)</f>
        <v>1</v>
      </c>
    </row>
    <row r="52" spans="1:1">
      <c r="A52" s="642">
        <f>IF('Форма 1.0.2'!$J$12="",1,0)</f>
        <v>1</v>
      </c>
    </row>
    <row r="53" spans="1:1">
      <c r="A53" s="642">
        <f>IF('Сведения об изменении'!$E$12="",1,0)</f>
        <v>1</v>
      </c>
    </row>
    <row r="54" spans="1:1">
      <c r="A54" s="644">
        <f>IF('Форма 3.9'!$F$15="",1,0)</f>
        <v>0</v>
      </c>
    </row>
    <row r="55" spans="1:1">
      <c r="A55" s="644">
        <f>IF('Форма 3.9'!$E$15="",1,0)</f>
        <v>0</v>
      </c>
    </row>
    <row r="56" spans="1:1">
      <c r="A56" s="644">
        <f>IF(Территории!$E$12="",1,0)</f>
        <v>0</v>
      </c>
    </row>
    <row r="57" spans="1:1">
      <c r="A57" s="644">
        <f>IF(Территории!$E$15="",1,0)</f>
        <v>0</v>
      </c>
    </row>
    <row r="58" spans="1:1">
      <c r="A58" s="644">
        <f>IF(Территории!$E$18="",1,0)</f>
        <v>0</v>
      </c>
    </row>
    <row r="59" spans="1:1">
      <c r="A59" s="644">
        <f>IF(Территории!$E$21="",1,0)</f>
        <v>0</v>
      </c>
    </row>
    <row r="60" spans="1:1">
      <c r="A60" s="644">
        <f>IF(Территории!$E$24="",1,0)</f>
        <v>0</v>
      </c>
    </row>
    <row r="61" spans="1:1">
      <c r="A61" s="644">
        <f>IF(Территории!$E$27="",1,0)</f>
        <v>0</v>
      </c>
    </row>
    <row r="62" spans="1:1">
      <c r="A62" s="644">
        <f>IF(Территории!$E$30="",1,0)</f>
        <v>0</v>
      </c>
    </row>
    <row r="63" spans="1:1">
      <c r="A63" s="644">
        <f>IF(Территории!$E$33="",1,0)</f>
        <v>0</v>
      </c>
    </row>
    <row r="64" spans="1:1">
      <c r="A64" s="644">
        <f>IF('Перечень тарифов'!$E$21="",1,0)</f>
        <v>0</v>
      </c>
    </row>
    <row r="65" spans="1:1">
      <c r="A65" s="644">
        <f>IF('Перечень тарифов'!$F$21="",1,0)</f>
        <v>0</v>
      </c>
    </row>
    <row r="66" spans="1:1">
      <c r="A66" s="644">
        <f>IF('Перечень тарифов'!$K$21="",1,0)</f>
        <v>0</v>
      </c>
    </row>
    <row r="67" spans="1:1">
      <c r="A67" s="644">
        <f>IF('Перечень тарифов'!$O$21="",1,0)</f>
        <v>0</v>
      </c>
    </row>
    <row r="68" spans="1:1">
      <c r="A68" s="644">
        <f>IF('Перечень тарифов'!$G$21="",1,0)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44"/>
  </cols>
  <sheetData>
    <row r="1" spans="1:3">
      <c r="A1" s="644" t="s">
        <v>548</v>
      </c>
      <c r="B1" s="644" t="s">
        <v>549</v>
      </c>
      <c r="C1" s="644" t="s">
        <v>70</v>
      </c>
    </row>
    <row r="2" spans="1:3">
      <c r="A2" s="644">
        <v>4189678</v>
      </c>
      <c r="B2" s="644" t="s">
        <v>1379</v>
      </c>
      <c r="C2" s="644" t="s">
        <v>1380</v>
      </c>
    </row>
    <row r="3" spans="1:3">
      <c r="A3" s="644">
        <v>4190415</v>
      </c>
      <c r="B3" s="644" t="s">
        <v>1381</v>
      </c>
      <c r="C3" s="644" t="s">
        <v>1380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REESTR_DS">
    <tabColor rgb="FFFFCC99"/>
  </sheetPr>
  <dimension ref="B3:B10"/>
  <sheetViews>
    <sheetView showGridLines="0" zoomScaleNormal="100" workbookViewId="0"/>
  </sheetViews>
  <sheetFormatPr defaultRowHeight="11.25"/>
  <cols>
    <col min="1" max="1" width="9.140625" style="384"/>
    <col min="2" max="2" width="66" style="384" customWidth="1"/>
    <col min="3" max="16384" width="9.140625" style="384"/>
  </cols>
  <sheetData>
    <row r="3" spans="2:2">
      <c r="B3" s="495" t="s">
        <v>1693</v>
      </c>
    </row>
    <row r="4" spans="2:2">
      <c r="B4" s="495" t="s">
        <v>1694</v>
      </c>
    </row>
    <row r="5" spans="2:2">
      <c r="B5" s="495" t="s">
        <v>1695</v>
      </c>
    </row>
    <row r="6" spans="2:2">
      <c r="B6" s="495" t="s">
        <v>1696</v>
      </c>
    </row>
    <row r="7" spans="2:2">
      <c r="B7" s="384" t="s">
        <v>1697</v>
      </c>
    </row>
    <row r="8" spans="2:2">
      <c r="B8" s="384" t="s">
        <v>1698</v>
      </c>
    </row>
    <row r="9" spans="2:2">
      <c r="B9" s="384" t="s">
        <v>1699</v>
      </c>
    </row>
    <row r="10" spans="2:2">
      <c r="B10" s="384" t="s">
        <v>1700</v>
      </c>
    </row>
  </sheetData>
  <sheetProtection formatColumns="0" formatRow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modHTTP">
    <tabColor rgb="FFFFCC99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20"/>
    <col min="2" max="16384" width="9.1406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3" customWidth="1"/>
    <col min="2" max="16384" width="9.140625" style="353"/>
  </cols>
  <sheetData>
    <row r="1" spans="1:5">
      <c r="A1" s="354" t="s">
        <v>417</v>
      </c>
      <c r="B1" s="354" t="s">
        <v>418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odUpdTemplLogger">
    <tabColor indexed="24"/>
  </sheetPr>
  <dimension ref="A1:D7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58">
        <v>44370.646863425929</v>
      </c>
      <c r="B2" s="11" t="s">
        <v>699</v>
      </c>
      <c r="C2" s="11" t="s">
        <v>468</v>
      </c>
    </row>
    <row r="3" spans="1:4">
      <c r="A3" s="658">
        <v>44370.646886574075</v>
      </c>
      <c r="B3" s="11" t="s">
        <v>700</v>
      </c>
      <c r="C3" s="11" t="s">
        <v>468</v>
      </c>
    </row>
    <row r="4" spans="1:4">
      <c r="A4" s="658">
        <v>44370.647013888891</v>
      </c>
      <c r="B4" s="11" t="s">
        <v>699</v>
      </c>
      <c r="C4" s="11" t="s">
        <v>468</v>
      </c>
    </row>
    <row r="5" spans="1:4">
      <c r="A5" s="658">
        <v>44370.64702546296</v>
      </c>
      <c r="B5" s="11" t="s">
        <v>700</v>
      </c>
      <c r="C5" s="11" t="s">
        <v>468</v>
      </c>
    </row>
    <row r="6" spans="1:4">
      <c r="A6" s="658">
        <v>44370.651678240742</v>
      </c>
      <c r="B6" s="11" t="s">
        <v>699</v>
      </c>
      <c r="C6" s="11" t="s">
        <v>468</v>
      </c>
    </row>
    <row r="7" spans="1:4">
      <c r="A7" s="658">
        <v>44370.651689814818</v>
      </c>
      <c r="B7" s="11" t="s">
        <v>700</v>
      </c>
      <c r="C7" s="11" t="s">
        <v>468</v>
      </c>
    </row>
  </sheetData>
  <sheetProtection algorithmName="SHA-512" hashValue="J1cesipTB6oaFKwmBaOufWNpst101tQQAsKvLmmWRIsdI6GmHiIm3tvRYB3Bs6+oFy7e+GdT3wF4vHoNHNYG2g==" saltValue="75yznj+LTVvdiutw19T6GA==" spinCount="100000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247"/>
    <col min="2" max="2" width="65.28515625" style="247" customWidth="1"/>
    <col min="3" max="3" width="41" style="247" customWidth="1"/>
    <col min="4" max="16384" width="9.140625" style="247"/>
  </cols>
  <sheetData>
    <row r="1" spans="1:2">
      <c r="A1" s="626" t="s">
        <v>333</v>
      </c>
      <c r="B1" s="626" t="s">
        <v>334</v>
      </c>
    </row>
    <row r="2" spans="1:2">
      <c r="A2" s="626">
        <v>64237509</v>
      </c>
      <c r="B2" s="626" t="s">
        <v>634</v>
      </c>
    </row>
    <row r="3" spans="1:2">
      <c r="A3" s="626">
        <v>64237510</v>
      </c>
      <c r="B3" s="626" t="s">
        <v>635</v>
      </c>
    </row>
    <row r="4" spans="1:2">
      <c r="A4" s="626">
        <v>64237511</v>
      </c>
      <c r="B4" s="626" t="s">
        <v>636</v>
      </c>
    </row>
    <row r="5" spans="1:2">
      <c r="A5" s="626">
        <v>64237512</v>
      </c>
      <c r="B5" s="626" t="s">
        <v>637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644"/>
    <col min="2" max="2" width="65.28515625" style="644" customWidth="1"/>
    <col min="3" max="3" width="41" style="644" customWidth="1"/>
    <col min="4" max="16384" width="9.140625" style="644"/>
  </cols>
  <sheetData>
    <row r="1" spans="1:2">
      <c r="A1" s="644" t="s">
        <v>333</v>
      </c>
      <c r="B1" s="644" t="s">
        <v>335</v>
      </c>
    </row>
    <row r="2" spans="1:2">
      <c r="A2" s="644">
        <v>4189714</v>
      </c>
      <c r="B2" s="644" t="s">
        <v>1377</v>
      </c>
    </row>
    <row r="3" spans="1:2">
      <c r="A3" s="644">
        <v>4189713</v>
      </c>
      <c r="B3" s="644" t="s">
        <v>1378</v>
      </c>
    </row>
    <row r="4" spans="1:2">
      <c r="A4" s="644">
        <v>4189712</v>
      </c>
      <c r="B4" s="644" t="s">
        <v>638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AllSheetsInThisWorkbook">
    <tabColor indexed="47"/>
  </sheetPr>
  <dimension ref="A1:B175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438</v>
      </c>
      <c r="B2" t="s">
        <v>609</v>
      </c>
    </row>
    <row r="3" spans="1:2">
      <c r="A3" t="s">
        <v>439</v>
      </c>
      <c r="B3" t="s">
        <v>523</v>
      </c>
    </row>
    <row r="4" spans="1:2">
      <c r="A4" t="s">
        <v>440</v>
      </c>
      <c r="B4" t="s">
        <v>452</v>
      </c>
    </row>
    <row r="5" spans="1:2">
      <c r="A5" t="s">
        <v>442</v>
      </c>
      <c r="B5" t="s">
        <v>453</v>
      </c>
    </row>
    <row r="6" spans="1:2">
      <c r="A6" t="s">
        <v>441</v>
      </c>
      <c r="B6" t="s">
        <v>454</v>
      </c>
    </row>
    <row r="7" spans="1:2">
      <c r="A7" t="s">
        <v>543</v>
      </c>
      <c r="B7" t="s">
        <v>524</v>
      </c>
    </row>
    <row r="8" spans="1:2">
      <c r="A8" t="s">
        <v>443</v>
      </c>
      <c r="B8" t="s">
        <v>455</v>
      </c>
    </row>
    <row r="9" spans="1:2">
      <c r="A9" t="s">
        <v>544</v>
      </c>
      <c r="B9" t="s">
        <v>456</v>
      </c>
    </row>
    <row r="10" spans="1:2">
      <c r="A10" t="s">
        <v>444</v>
      </c>
      <c r="B10" t="s">
        <v>457</v>
      </c>
    </row>
    <row r="11" spans="1:2">
      <c r="A11" t="s">
        <v>545</v>
      </c>
      <c r="B11" t="s">
        <v>338</v>
      </c>
    </row>
    <row r="12" spans="1:2">
      <c r="A12" t="s">
        <v>445</v>
      </c>
      <c r="B12" t="s">
        <v>64</v>
      </c>
    </row>
    <row r="13" spans="1:2">
      <c r="A13" t="s">
        <v>546</v>
      </c>
      <c r="B13" t="s">
        <v>406</v>
      </c>
    </row>
    <row r="14" spans="1:2">
      <c r="A14" t="s">
        <v>446</v>
      </c>
      <c r="B14" t="s">
        <v>466</v>
      </c>
    </row>
    <row r="15" spans="1:2">
      <c r="A15" t="s">
        <v>619</v>
      </c>
      <c r="B15" t="s">
        <v>253</v>
      </c>
    </row>
    <row r="16" spans="1:2">
      <c r="A16" t="s">
        <v>522</v>
      </c>
      <c r="B16" t="s">
        <v>77</v>
      </c>
    </row>
    <row r="17" spans="1:2">
      <c r="A17" t="s">
        <v>447</v>
      </c>
      <c r="B17" t="s">
        <v>66</v>
      </c>
    </row>
    <row r="18" spans="1:2">
      <c r="A18" t="s">
        <v>448</v>
      </c>
      <c r="B18" t="s">
        <v>78</v>
      </c>
    </row>
    <row r="19" spans="1:2">
      <c r="A19" t="s">
        <v>449</v>
      </c>
      <c r="B19" t="s">
        <v>458</v>
      </c>
    </row>
    <row r="20" spans="1:2">
      <c r="A20" t="s">
        <v>450</v>
      </c>
      <c r="B20" t="s">
        <v>76</v>
      </c>
    </row>
    <row r="21" spans="1:2">
      <c r="A21" t="s">
        <v>451</v>
      </c>
      <c r="B21" t="s">
        <v>65</v>
      </c>
    </row>
    <row r="22" spans="1:2">
      <c r="A22"/>
      <c r="B22" t="s">
        <v>67</v>
      </c>
    </row>
    <row r="23" spans="1:2">
      <c r="A23"/>
      <c r="B23" t="s">
        <v>404</v>
      </c>
    </row>
    <row r="24" spans="1:2">
      <c r="A24"/>
      <c r="B24" t="s">
        <v>79</v>
      </c>
    </row>
    <row r="25" spans="1:2">
      <c r="A25"/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405</v>
      </c>
    </row>
    <row r="29" spans="1:2">
      <c r="A29"/>
      <c r="B29" t="s">
        <v>610</v>
      </c>
    </row>
    <row r="30" spans="1:2">
      <c r="A30"/>
      <c r="B30" t="s">
        <v>459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547</v>
      </c>
    </row>
    <row r="34" spans="1:2">
      <c r="A34"/>
      <c r="B34" t="s">
        <v>525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00">
    <tabColor rgb="FFCCCCFF"/>
  </sheetPr>
  <dimension ref="A1:L52"/>
  <sheetViews>
    <sheetView showGridLines="0" topLeftCell="D37" zoomScaleNormal="100" workbookViewId="0">
      <selection activeCell="F44" sqref="F44"/>
    </sheetView>
  </sheetViews>
  <sheetFormatPr defaultRowHeight="11.25"/>
  <cols>
    <col min="1" max="1" width="10.7109375" style="291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29" customFormat="1" ht="3" customHeight="1">
      <c r="A1" s="527"/>
      <c r="B1" s="528"/>
      <c r="F1" s="529">
        <v>28975327</v>
      </c>
      <c r="G1" s="530"/>
      <c r="I1" s="530"/>
    </row>
    <row r="2" spans="1:12" s="17" customFormat="1" ht="14.25">
      <c r="A2" s="290"/>
      <c r="B2" s="90"/>
      <c r="E2" s="535" t="e">
        <f ca="1">"Код шаблона: " &amp; GetCode()</f>
        <v>#NAME?</v>
      </c>
      <c r="F2" s="608"/>
      <c r="G2" s="534"/>
      <c r="H2" s="534"/>
      <c r="I2" s="534"/>
      <c r="J2" s="534"/>
      <c r="K2" s="534"/>
      <c r="L2" s="534"/>
    </row>
    <row r="3" spans="1:12" ht="14.25">
      <c r="E3" s="536" t="e">
        <f ca="1">"Версия " &amp; GetVersion()</f>
        <v>#NAME?</v>
      </c>
      <c r="F3" s="608"/>
      <c r="G3" s="42"/>
      <c r="H3" s="42"/>
      <c r="I3" s="42"/>
      <c r="J3" s="42"/>
      <c r="K3" s="42"/>
      <c r="L3" s="386"/>
    </row>
    <row r="4" spans="1:12" s="514" customFormat="1" ht="6">
      <c r="A4" s="508"/>
      <c r="B4" s="509"/>
      <c r="C4" s="510"/>
      <c r="D4" s="511"/>
      <c r="E4" s="531"/>
      <c r="F4" s="532"/>
      <c r="G4" s="533"/>
      <c r="I4" s="515"/>
    </row>
    <row r="5" spans="1:12" ht="22.5">
      <c r="D5" s="23"/>
      <c r="E5" s="685" t="s">
        <v>677</v>
      </c>
      <c r="F5" s="686"/>
      <c r="G5" s="598"/>
      <c r="J5" s="441"/>
    </row>
    <row r="6" spans="1:12" s="514" customFormat="1" ht="6">
      <c r="A6" s="508"/>
      <c r="B6" s="509"/>
      <c r="C6" s="510"/>
      <c r="D6" s="511"/>
      <c r="E6" s="516"/>
      <c r="F6" s="517"/>
      <c r="G6" s="518"/>
      <c r="I6" s="515"/>
    </row>
    <row r="7" spans="1:12" ht="27">
      <c r="D7" s="23"/>
      <c r="E7" s="24" t="s">
        <v>55</v>
      </c>
      <c r="F7" s="468" t="s">
        <v>130</v>
      </c>
      <c r="G7" s="526"/>
    </row>
    <row r="8" spans="1:12" s="514" customFormat="1" ht="6">
      <c r="A8" s="508"/>
      <c r="B8" s="509"/>
      <c r="C8" s="510"/>
      <c r="D8" s="511"/>
      <c r="E8" s="512"/>
      <c r="F8" s="513"/>
      <c r="G8" s="511"/>
      <c r="I8" s="515"/>
    </row>
    <row r="9" spans="1:12" ht="27">
      <c r="D9" s="23"/>
      <c r="E9" s="24" t="s">
        <v>505</v>
      </c>
      <c r="F9" s="489" t="s">
        <v>88</v>
      </c>
      <c r="G9" s="525"/>
    </row>
    <row r="10" spans="1:12" s="514" customFormat="1" ht="6">
      <c r="A10" s="519"/>
      <c r="B10" s="509"/>
      <c r="C10" s="510"/>
      <c r="D10" s="520"/>
      <c r="E10" s="516"/>
      <c r="F10" s="521"/>
      <c r="G10" s="522"/>
      <c r="I10" s="515"/>
    </row>
    <row r="11" spans="1:12" ht="27">
      <c r="A11" s="293"/>
      <c r="D11" s="23"/>
      <c r="E11" s="81" t="s">
        <v>503</v>
      </c>
      <c r="F11" s="659" t="s">
        <v>1382</v>
      </c>
      <c r="G11" s="523"/>
    </row>
    <row r="12" spans="1:12" ht="27">
      <c r="D12" s="23"/>
      <c r="E12" s="81" t="s">
        <v>504</v>
      </c>
      <c r="F12" s="659" t="s">
        <v>1383</v>
      </c>
      <c r="G12" s="525"/>
    </row>
    <row r="13" spans="1:12" s="514" customFormat="1" ht="6">
      <c r="A13" s="519"/>
      <c r="B13" s="509"/>
      <c r="C13" s="510"/>
      <c r="D13" s="520"/>
      <c r="E13" s="516"/>
      <c r="F13" s="521"/>
      <c r="G13" s="522"/>
      <c r="I13" s="515"/>
    </row>
    <row r="14" spans="1:12" ht="27">
      <c r="D14" s="23"/>
      <c r="E14" s="81" t="s">
        <v>378</v>
      </c>
      <c r="F14" s="634" t="s">
        <v>45</v>
      </c>
      <c r="G14" s="525"/>
    </row>
    <row r="15" spans="1:12" ht="27" hidden="1">
      <c r="D15" s="23"/>
      <c r="E15" s="81" t="s">
        <v>302</v>
      </c>
      <c r="F15" s="640" t="s">
        <v>701</v>
      </c>
      <c r="G15" s="525"/>
    </row>
    <row r="16" spans="1:12" ht="27" hidden="1">
      <c r="B16" s="253"/>
      <c r="D16" s="23"/>
      <c r="E16" s="81" t="s">
        <v>685</v>
      </c>
      <c r="F16" s="640"/>
      <c r="G16" s="525"/>
      <c r="I16" s="18"/>
    </row>
    <row r="17" spans="1:9" ht="19.5">
      <c r="D17" s="23"/>
      <c r="E17" s="24"/>
      <c r="F17" s="637" t="s">
        <v>691</v>
      </c>
      <c r="G17" s="20"/>
    </row>
    <row r="18" spans="1:9" ht="27">
      <c r="D18" s="23"/>
      <c r="E18" s="81" t="s">
        <v>537</v>
      </c>
      <c r="F18" s="634" t="s">
        <v>1684</v>
      </c>
      <c r="G18" s="525"/>
    </row>
    <row r="19" spans="1:9" ht="27">
      <c r="D19" s="23"/>
      <c r="E19" s="81" t="s">
        <v>631</v>
      </c>
      <c r="F19" s="635" t="s">
        <v>1382</v>
      </c>
      <c r="G19" s="525"/>
    </row>
    <row r="20" spans="1:9" ht="27">
      <c r="D20" s="23"/>
      <c r="E20" s="81" t="s">
        <v>630</v>
      </c>
      <c r="F20" s="634" t="s">
        <v>1685</v>
      </c>
      <c r="G20" s="525"/>
    </row>
    <row r="21" spans="1:9" ht="27">
      <c r="D21" s="23"/>
      <c r="E21" s="81" t="s">
        <v>536</v>
      </c>
      <c r="F21" s="634" t="s">
        <v>1686</v>
      </c>
      <c r="G21" s="525"/>
    </row>
    <row r="22" spans="1:9" s="630" customFormat="1" ht="19.5" hidden="1">
      <c r="A22" s="633"/>
      <c r="B22" s="90"/>
      <c r="C22" s="628"/>
      <c r="D22" s="631"/>
      <c r="E22" s="632"/>
      <c r="F22" s="638" t="s">
        <v>692</v>
      </c>
      <c r="G22" s="629"/>
      <c r="I22" s="54"/>
    </row>
    <row r="23" spans="1:9" s="630" customFormat="1" ht="27" hidden="1">
      <c r="A23" s="633"/>
      <c r="B23" s="90"/>
      <c r="C23" s="628"/>
      <c r="D23" s="631"/>
      <c r="E23" s="639" t="s">
        <v>693</v>
      </c>
      <c r="F23" s="470"/>
      <c r="G23" s="636"/>
      <c r="I23" s="54"/>
    </row>
    <row r="24" spans="1:9" s="630" customFormat="1" ht="27" hidden="1">
      <c r="A24" s="633"/>
      <c r="B24" s="90"/>
      <c r="C24" s="628"/>
      <c r="D24" s="631"/>
      <c r="E24" s="639" t="s">
        <v>694</v>
      </c>
      <c r="F24" s="640"/>
      <c r="G24" s="636"/>
      <c r="I24" s="54"/>
    </row>
    <row r="25" spans="1:9" s="630" customFormat="1" ht="27" hidden="1">
      <c r="A25" s="633"/>
      <c r="B25" s="90"/>
      <c r="C25" s="628"/>
      <c r="D25" s="631"/>
      <c r="E25" s="639" t="s">
        <v>695</v>
      </c>
      <c r="F25" s="470"/>
      <c r="G25" s="636"/>
      <c r="I25" s="54"/>
    </row>
    <row r="26" spans="1:9" s="630" customFormat="1" ht="27" hidden="1">
      <c r="A26" s="633"/>
      <c r="B26" s="90"/>
      <c r="C26" s="628"/>
      <c r="D26" s="631"/>
      <c r="E26" s="639" t="s">
        <v>536</v>
      </c>
      <c r="F26" s="470"/>
      <c r="G26" s="636"/>
      <c r="I26" s="54"/>
    </row>
    <row r="27" spans="1:9" s="514" customFormat="1" ht="35.1" customHeight="1">
      <c r="A27" s="519"/>
      <c r="B27" s="509"/>
      <c r="C27" s="510"/>
      <c r="D27" s="520"/>
      <c r="E27" s="516"/>
      <c r="F27" s="521"/>
      <c r="G27" s="522"/>
      <c r="I27" s="515"/>
    </row>
    <row r="28" spans="1:9" ht="27">
      <c r="D28" s="23"/>
      <c r="E28" s="81" t="s">
        <v>173</v>
      </c>
      <c r="F28" s="489" t="s">
        <v>88</v>
      </c>
      <c r="G28" s="525"/>
    </row>
    <row r="29" spans="1:9" ht="27">
      <c r="C29" s="27"/>
      <c r="D29" s="28"/>
      <c r="E29" s="29" t="s">
        <v>82</v>
      </c>
      <c r="F29" s="469" t="s">
        <v>1537</v>
      </c>
      <c r="G29" s="524"/>
    </row>
    <row r="30" spans="1:9" ht="27" hidden="1">
      <c r="C30" s="27"/>
      <c r="D30" s="28"/>
      <c r="E30" s="51" t="s">
        <v>206</v>
      </c>
      <c r="F30" s="470"/>
      <c r="G30" s="524"/>
    </row>
    <row r="31" spans="1:9" ht="27">
      <c r="C31" s="27"/>
      <c r="D31" s="28"/>
      <c r="E31" s="29" t="s">
        <v>56</v>
      </c>
      <c r="F31" s="469" t="s">
        <v>1538</v>
      </c>
      <c r="G31" s="524"/>
    </row>
    <row r="32" spans="1:9" ht="27">
      <c r="C32" s="27"/>
      <c r="D32" s="28"/>
      <c r="E32" s="29" t="s">
        <v>57</v>
      </c>
      <c r="F32" s="469" t="s">
        <v>1539</v>
      </c>
      <c r="G32" s="524"/>
      <c r="H32" s="30"/>
    </row>
    <row r="33" spans="1:9" s="514" customFormat="1" ht="6">
      <c r="A33" s="519"/>
      <c r="B33" s="509"/>
      <c r="C33" s="510"/>
      <c r="D33" s="520"/>
      <c r="E33" s="516"/>
      <c r="F33" s="521"/>
      <c r="G33" s="522"/>
      <c r="I33" s="515"/>
    </row>
    <row r="34" spans="1:9" ht="33.75">
      <c r="A34" s="292"/>
      <c r="D34" s="25"/>
      <c r="E34" s="81" t="s">
        <v>246</v>
      </c>
      <c r="F34" s="471" t="s">
        <v>2</v>
      </c>
      <c r="G34" s="523"/>
    </row>
    <row r="35" spans="1:9" s="514" customFormat="1" ht="6">
      <c r="A35" s="508"/>
      <c r="B35" s="509"/>
      <c r="C35" s="510"/>
      <c r="D35" s="511"/>
      <c r="E35" s="512"/>
      <c r="F35" s="513"/>
      <c r="G35" s="511"/>
      <c r="I35" s="515"/>
    </row>
    <row r="36" spans="1:9" ht="27">
      <c r="B36" s="253"/>
      <c r="D36" s="23"/>
      <c r="E36" s="81" t="s">
        <v>678</v>
      </c>
      <c r="F36" s="489" t="s">
        <v>87</v>
      </c>
      <c r="G36" s="525"/>
      <c r="I36" s="18"/>
    </row>
    <row r="37" spans="1:9" s="514" customFormat="1" ht="6">
      <c r="A37" s="519"/>
      <c r="B37" s="509"/>
      <c r="C37" s="510"/>
      <c r="D37" s="520"/>
      <c r="E37" s="516"/>
      <c r="F37" s="521"/>
      <c r="G37" s="522"/>
      <c r="I37" s="515"/>
    </row>
    <row r="38" spans="1:9" ht="27">
      <c r="A38" s="294"/>
      <c r="B38" s="92"/>
      <c r="D38" s="32"/>
      <c r="E38" s="31" t="s">
        <v>579</v>
      </c>
      <c r="F38" s="634" t="s">
        <v>1687</v>
      </c>
      <c r="G38" s="523"/>
    </row>
    <row r="39" spans="1:9" ht="27">
      <c r="A39" s="294"/>
      <c r="B39" s="92"/>
      <c r="D39" s="32"/>
      <c r="E39" s="40" t="s">
        <v>580</v>
      </c>
      <c r="F39" s="634" t="s">
        <v>1688</v>
      </c>
      <c r="G39" s="523"/>
    </row>
    <row r="40" spans="1:9" ht="19.5">
      <c r="D40" s="23"/>
      <c r="E40" s="24"/>
      <c r="F40" s="611" t="s">
        <v>611</v>
      </c>
      <c r="G40" s="20"/>
    </row>
    <row r="41" spans="1:9" ht="27">
      <c r="A41" s="294"/>
      <c r="D41" s="20"/>
      <c r="E41" s="609" t="s">
        <v>90</v>
      </c>
      <c r="F41" s="615" t="s">
        <v>1689</v>
      </c>
      <c r="G41" s="523"/>
    </row>
    <row r="42" spans="1:9" ht="27">
      <c r="A42" s="294"/>
      <c r="B42" s="92"/>
      <c r="D42" s="32"/>
      <c r="E42" s="609" t="s">
        <v>91</v>
      </c>
      <c r="F42" s="615" t="s">
        <v>1690</v>
      </c>
      <c r="G42" s="523"/>
    </row>
    <row r="43" spans="1:9" ht="27">
      <c r="A43" s="294"/>
      <c r="B43" s="92"/>
      <c r="D43" s="32"/>
      <c r="E43" s="609" t="s">
        <v>612</v>
      </c>
      <c r="F43" s="615" t="s">
        <v>1691</v>
      </c>
      <c r="G43" s="523"/>
    </row>
    <row r="44" spans="1:9" ht="27">
      <c r="D44" s="23"/>
      <c r="E44" s="610" t="s">
        <v>613</v>
      </c>
      <c r="F44" s="615" t="s">
        <v>1692</v>
      </c>
      <c r="G44" s="525"/>
    </row>
    <row r="45" spans="1:9" ht="20.100000000000001" customHeight="1">
      <c r="A45" s="294"/>
      <c r="D45" s="20"/>
      <c r="F45" s="206"/>
      <c r="G45" s="26"/>
    </row>
    <row r="46" spans="1:9" ht="19.5">
      <c r="A46" s="294"/>
      <c r="B46" s="92"/>
      <c r="D46" s="32"/>
      <c r="E46" s="31"/>
      <c r="F46" s="207"/>
      <c r="G46" s="26"/>
    </row>
    <row r="47" spans="1:9" ht="19.5">
      <c r="A47" s="294"/>
      <c r="B47" s="92"/>
      <c r="D47" s="32"/>
      <c r="E47" s="31"/>
      <c r="F47" s="207"/>
      <c r="G47" s="26"/>
    </row>
    <row r="48" spans="1:9" ht="19.5">
      <c r="A48" s="294"/>
      <c r="B48" s="92"/>
      <c r="D48" s="32"/>
      <c r="E48" s="40"/>
      <c r="F48" s="207"/>
      <c r="G48" s="26"/>
    </row>
    <row r="49" spans="1:9" ht="19.5">
      <c r="A49" s="294"/>
      <c r="B49" s="92"/>
      <c r="D49" s="32"/>
      <c r="E49" s="31"/>
      <c r="F49" s="207"/>
      <c r="G49" s="26"/>
    </row>
    <row r="52" spans="1:9">
      <c r="E52" s="687"/>
      <c r="F52" s="687"/>
      <c r="G52" s="687"/>
      <c r="H52" s="687"/>
      <c r="I52" s="687"/>
    </row>
  </sheetData>
  <sheetProtection algorithmName="SHA-512" hashValue="UrqpqT1LbehoYZ749jBqEYHbLmRwPZU9VBahEt9UomK7n+lZA4ld2Nfjx73GqHm937w6Fq8PyklQAtq58hvHSQ==" saltValue="uaeoUpoHmoZY9xg9s8tuVg==" spinCount="100000" sheet="1" objects="1" scenarios="1" formatColumns="0" formatRows="0"/>
  <dataConsolidate link="1"/>
  <mergeCells count="2">
    <mergeCell ref="E5:F5"/>
    <mergeCell ref="E52:I52"/>
  </mergeCells>
  <phoneticPr fontId="9" type="noConversion"/>
  <dataValidations xWindow="608" yWindow="671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 xr:uid="{00000000-0002-0000-0300-000000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 xr:uid="{00000000-0002-0000-0300-000001000000}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 xr:uid="{00000000-0002-0000-0300-000002000000}"/>
    <dataValidation type="list" allowBlank="1" showInputMessage="1" showErrorMessage="1" errorTitle="Ошибка" error="Выберите значение из списка" prompt="Выберите значение из списка" sqref="F14" xr:uid="{00000000-0002-0000-0300-000003000000}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 xr:uid="{00000000-0002-0000-0300-000004000000}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TSH_REESTR_ORG">
    <tabColor indexed="47"/>
  </sheetPr>
  <dimension ref="A1:J82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1376</v>
      </c>
      <c r="B1" s="4" t="s">
        <v>1384</v>
      </c>
      <c r="C1" s="4" t="s">
        <v>1385</v>
      </c>
      <c r="D1" s="4" t="s">
        <v>1386</v>
      </c>
      <c r="E1" s="4" t="s">
        <v>1387</v>
      </c>
      <c r="F1" s="4" t="s">
        <v>1388</v>
      </c>
      <c r="G1" s="4" t="s">
        <v>1389</v>
      </c>
      <c r="H1" s="4" t="s">
        <v>1390</v>
      </c>
      <c r="I1" s="4" t="s">
        <v>1391</v>
      </c>
    </row>
    <row r="2" spans="1:10">
      <c r="A2" s="4">
        <v>1</v>
      </c>
      <c r="B2" s="4" t="s">
        <v>1392</v>
      </c>
      <c r="C2" s="4" t="s">
        <v>130</v>
      </c>
      <c r="D2" s="4" t="s">
        <v>1393</v>
      </c>
      <c r="E2" s="4" t="s">
        <v>1394</v>
      </c>
      <c r="F2" s="4" t="s">
        <v>1395</v>
      </c>
      <c r="G2" s="4" t="s">
        <v>1396</v>
      </c>
      <c r="J2" s="4" t="s">
        <v>1682</v>
      </c>
    </row>
    <row r="3" spans="1:10">
      <c r="A3" s="4">
        <v>2</v>
      </c>
      <c r="B3" s="4" t="s">
        <v>1392</v>
      </c>
      <c r="C3" s="4" t="s">
        <v>130</v>
      </c>
      <c r="D3" s="4" t="s">
        <v>1397</v>
      </c>
      <c r="E3" s="4" t="s">
        <v>1398</v>
      </c>
      <c r="F3" s="4" t="s">
        <v>1399</v>
      </c>
      <c r="G3" s="4" t="s">
        <v>1400</v>
      </c>
      <c r="J3" s="4" t="s">
        <v>1682</v>
      </c>
    </row>
    <row r="4" spans="1:10">
      <c r="A4" s="4">
        <v>3</v>
      </c>
      <c r="B4" s="4" t="s">
        <v>1392</v>
      </c>
      <c r="C4" s="4" t="s">
        <v>130</v>
      </c>
      <c r="D4" s="4" t="s">
        <v>1401</v>
      </c>
      <c r="E4" s="4" t="s">
        <v>1402</v>
      </c>
      <c r="F4" s="4" t="s">
        <v>1403</v>
      </c>
      <c r="G4" s="4" t="s">
        <v>1404</v>
      </c>
      <c r="J4" s="4" t="s">
        <v>1682</v>
      </c>
    </row>
    <row r="5" spans="1:10">
      <c r="A5" s="4">
        <v>4</v>
      </c>
      <c r="B5" s="4" t="s">
        <v>1392</v>
      </c>
      <c r="C5" s="4" t="s">
        <v>130</v>
      </c>
      <c r="D5" s="4" t="s">
        <v>1405</v>
      </c>
      <c r="E5" s="4" t="s">
        <v>1406</v>
      </c>
      <c r="F5" s="4" t="s">
        <v>1407</v>
      </c>
      <c r="G5" s="4" t="s">
        <v>1408</v>
      </c>
      <c r="J5" s="4" t="s">
        <v>1682</v>
      </c>
    </row>
    <row r="6" spans="1:10">
      <c r="A6" s="4">
        <v>5</v>
      </c>
      <c r="B6" s="4" t="s">
        <v>1392</v>
      </c>
      <c r="C6" s="4" t="s">
        <v>130</v>
      </c>
      <c r="D6" s="4" t="s">
        <v>1409</v>
      </c>
      <c r="E6" s="4" t="s">
        <v>1410</v>
      </c>
      <c r="F6" s="4" t="s">
        <v>1411</v>
      </c>
      <c r="G6" s="4" t="s">
        <v>1408</v>
      </c>
      <c r="J6" s="4" t="s">
        <v>1682</v>
      </c>
    </row>
    <row r="7" spans="1:10">
      <c r="A7" s="4">
        <v>6</v>
      </c>
      <c r="B7" s="4" t="s">
        <v>1392</v>
      </c>
      <c r="C7" s="4" t="s">
        <v>130</v>
      </c>
      <c r="D7" s="4" t="s">
        <v>1412</v>
      </c>
      <c r="E7" s="4" t="s">
        <v>1413</v>
      </c>
      <c r="F7" s="4" t="s">
        <v>1414</v>
      </c>
      <c r="G7" s="4" t="s">
        <v>1400</v>
      </c>
      <c r="J7" s="4" t="s">
        <v>1682</v>
      </c>
    </row>
    <row r="8" spans="1:10">
      <c r="A8" s="4">
        <v>7</v>
      </c>
      <c r="B8" s="4" t="s">
        <v>1392</v>
      </c>
      <c r="C8" s="4" t="s">
        <v>130</v>
      </c>
      <c r="D8" s="4" t="s">
        <v>1415</v>
      </c>
      <c r="E8" s="4" t="s">
        <v>1416</v>
      </c>
      <c r="F8" s="4" t="s">
        <v>1417</v>
      </c>
      <c r="G8" s="4" t="s">
        <v>1418</v>
      </c>
      <c r="J8" s="4" t="s">
        <v>1682</v>
      </c>
    </row>
    <row r="9" spans="1:10">
      <c r="A9" s="4">
        <v>8</v>
      </c>
      <c r="B9" s="4" t="s">
        <v>1392</v>
      </c>
      <c r="C9" s="4" t="s">
        <v>130</v>
      </c>
      <c r="D9" s="4" t="s">
        <v>1419</v>
      </c>
      <c r="E9" s="4" t="s">
        <v>1420</v>
      </c>
      <c r="F9" s="4" t="s">
        <v>1421</v>
      </c>
      <c r="G9" s="4" t="s">
        <v>1422</v>
      </c>
      <c r="H9" s="4" t="s">
        <v>1423</v>
      </c>
      <c r="J9" s="4" t="s">
        <v>1682</v>
      </c>
    </row>
    <row r="10" spans="1:10">
      <c r="A10" s="4">
        <v>9</v>
      </c>
      <c r="B10" s="4" t="s">
        <v>1392</v>
      </c>
      <c r="C10" s="4" t="s">
        <v>130</v>
      </c>
      <c r="D10" s="4" t="s">
        <v>1424</v>
      </c>
      <c r="E10" s="4" t="s">
        <v>1425</v>
      </c>
      <c r="F10" s="4" t="s">
        <v>1426</v>
      </c>
      <c r="G10" s="4" t="s">
        <v>1422</v>
      </c>
      <c r="J10" s="4" t="s">
        <v>1682</v>
      </c>
    </row>
    <row r="11" spans="1:10">
      <c r="A11" s="4">
        <v>10</v>
      </c>
      <c r="B11" s="4" t="s">
        <v>1392</v>
      </c>
      <c r="C11" s="4" t="s">
        <v>130</v>
      </c>
      <c r="D11" s="4" t="s">
        <v>1427</v>
      </c>
      <c r="E11" s="4" t="s">
        <v>1428</v>
      </c>
      <c r="F11" s="4" t="s">
        <v>1429</v>
      </c>
      <c r="G11" s="4" t="s">
        <v>1430</v>
      </c>
      <c r="H11" s="4" t="s">
        <v>1431</v>
      </c>
      <c r="J11" s="4" t="s">
        <v>1682</v>
      </c>
    </row>
    <row r="12" spans="1:10">
      <c r="A12" s="4">
        <v>11</v>
      </c>
      <c r="B12" s="4" t="s">
        <v>1392</v>
      </c>
      <c r="C12" s="4" t="s">
        <v>130</v>
      </c>
      <c r="D12" s="4" t="s">
        <v>1432</v>
      </c>
      <c r="E12" s="4" t="s">
        <v>1433</v>
      </c>
      <c r="F12" s="4" t="s">
        <v>1434</v>
      </c>
      <c r="G12" s="4" t="s">
        <v>1396</v>
      </c>
      <c r="J12" s="4" t="s">
        <v>1682</v>
      </c>
    </row>
    <row r="13" spans="1:10">
      <c r="A13" s="4">
        <v>12</v>
      </c>
      <c r="B13" s="4" t="s">
        <v>1392</v>
      </c>
      <c r="C13" s="4" t="s">
        <v>130</v>
      </c>
      <c r="D13" s="4" t="s">
        <v>1435</v>
      </c>
      <c r="E13" s="4" t="s">
        <v>1436</v>
      </c>
      <c r="F13" s="4" t="s">
        <v>1437</v>
      </c>
      <c r="G13" s="4" t="s">
        <v>1438</v>
      </c>
      <c r="J13" s="4" t="s">
        <v>1682</v>
      </c>
    </row>
    <row r="14" spans="1:10">
      <c r="A14" s="4">
        <v>13</v>
      </c>
      <c r="B14" s="4" t="s">
        <v>1392</v>
      </c>
      <c r="C14" s="4" t="s">
        <v>130</v>
      </c>
      <c r="D14" s="4" t="s">
        <v>1439</v>
      </c>
      <c r="E14" s="4" t="s">
        <v>1440</v>
      </c>
      <c r="F14" s="4" t="s">
        <v>1441</v>
      </c>
      <c r="G14" s="4" t="s">
        <v>1442</v>
      </c>
      <c r="J14" s="4" t="s">
        <v>1682</v>
      </c>
    </row>
    <row r="15" spans="1:10">
      <c r="A15" s="4">
        <v>14</v>
      </c>
      <c r="B15" s="4" t="s">
        <v>1392</v>
      </c>
      <c r="C15" s="4" t="s">
        <v>130</v>
      </c>
      <c r="D15" s="4" t="s">
        <v>1443</v>
      </c>
      <c r="E15" s="4" t="s">
        <v>1444</v>
      </c>
      <c r="F15" s="4" t="s">
        <v>1445</v>
      </c>
      <c r="G15" s="4" t="s">
        <v>1446</v>
      </c>
      <c r="J15" s="4" t="s">
        <v>1682</v>
      </c>
    </row>
    <row r="16" spans="1:10">
      <c r="A16" s="4">
        <v>15</v>
      </c>
      <c r="B16" s="4" t="s">
        <v>1392</v>
      </c>
      <c r="C16" s="4" t="s">
        <v>130</v>
      </c>
      <c r="D16" s="4" t="s">
        <v>1447</v>
      </c>
      <c r="E16" s="4" t="s">
        <v>1448</v>
      </c>
      <c r="F16" s="4" t="s">
        <v>1449</v>
      </c>
      <c r="G16" s="4" t="s">
        <v>1450</v>
      </c>
      <c r="J16" s="4" t="s">
        <v>1682</v>
      </c>
    </row>
    <row r="17" spans="1:10">
      <c r="A17" s="4">
        <v>16</v>
      </c>
      <c r="B17" s="4" t="s">
        <v>1392</v>
      </c>
      <c r="C17" s="4" t="s">
        <v>130</v>
      </c>
      <c r="D17" s="4" t="s">
        <v>1451</v>
      </c>
      <c r="E17" s="4" t="s">
        <v>1452</v>
      </c>
      <c r="F17" s="4" t="s">
        <v>1453</v>
      </c>
      <c r="G17" s="4" t="s">
        <v>1454</v>
      </c>
      <c r="J17" s="4" t="s">
        <v>1682</v>
      </c>
    </row>
    <row r="18" spans="1:10">
      <c r="A18" s="4">
        <v>17</v>
      </c>
      <c r="B18" s="4" t="s">
        <v>1392</v>
      </c>
      <c r="C18" s="4" t="s">
        <v>130</v>
      </c>
      <c r="D18" s="4" t="s">
        <v>1455</v>
      </c>
      <c r="E18" s="4" t="s">
        <v>1456</v>
      </c>
      <c r="F18" s="4" t="s">
        <v>1457</v>
      </c>
      <c r="G18" s="4" t="s">
        <v>1458</v>
      </c>
      <c r="H18" s="4" t="s">
        <v>1459</v>
      </c>
      <c r="J18" s="4" t="s">
        <v>1682</v>
      </c>
    </row>
    <row r="19" spans="1:10">
      <c r="A19" s="4">
        <v>18</v>
      </c>
      <c r="B19" s="4" t="s">
        <v>1392</v>
      </c>
      <c r="C19" s="4" t="s">
        <v>130</v>
      </c>
      <c r="D19" s="4" t="s">
        <v>1460</v>
      </c>
      <c r="E19" s="4" t="s">
        <v>1461</v>
      </c>
      <c r="F19" s="4" t="s">
        <v>1462</v>
      </c>
      <c r="G19" s="4" t="s">
        <v>1463</v>
      </c>
      <c r="J19" s="4" t="s">
        <v>1682</v>
      </c>
    </row>
    <row r="20" spans="1:10">
      <c r="A20" s="4">
        <v>19</v>
      </c>
      <c r="B20" s="4" t="s">
        <v>1392</v>
      </c>
      <c r="C20" s="4" t="s">
        <v>130</v>
      </c>
      <c r="D20" s="4" t="s">
        <v>1464</v>
      </c>
      <c r="E20" s="4" t="s">
        <v>1465</v>
      </c>
      <c r="F20" s="4" t="s">
        <v>1466</v>
      </c>
      <c r="G20" s="4" t="s">
        <v>1467</v>
      </c>
      <c r="H20" s="4" t="s">
        <v>1468</v>
      </c>
      <c r="J20" s="4" t="s">
        <v>1682</v>
      </c>
    </row>
    <row r="21" spans="1:10">
      <c r="A21" s="4">
        <v>20</v>
      </c>
      <c r="B21" s="4" t="s">
        <v>1392</v>
      </c>
      <c r="C21" s="4" t="s">
        <v>130</v>
      </c>
      <c r="D21" s="4" t="s">
        <v>1469</v>
      </c>
      <c r="E21" s="4" t="s">
        <v>1470</v>
      </c>
      <c r="F21" s="4" t="s">
        <v>1471</v>
      </c>
      <c r="G21" s="4" t="s">
        <v>1396</v>
      </c>
      <c r="J21" s="4" t="s">
        <v>1682</v>
      </c>
    </row>
    <row r="22" spans="1:10">
      <c r="A22" s="4">
        <v>21</v>
      </c>
      <c r="B22" s="4" t="s">
        <v>1392</v>
      </c>
      <c r="C22" s="4" t="s">
        <v>130</v>
      </c>
      <c r="D22" s="4" t="s">
        <v>1472</v>
      </c>
      <c r="E22" s="4" t="s">
        <v>1473</v>
      </c>
      <c r="F22" s="4" t="s">
        <v>1474</v>
      </c>
      <c r="G22" s="4" t="s">
        <v>1458</v>
      </c>
      <c r="J22" s="4" t="s">
        <v>1682</v>
      </c>
    </row>
    <row r="23" spans="1:10">
      <c r="A23" s="4">
        <v>22</v>
      </c>
      <c r="B23" s="4" t="s">
        <v>1392</v>
      </c>
      <c r="C23" s="4" t="s">
        <v>130</v>
      </c>
      <c r="D23" s="4" t="s">
        <v>1475</v>
      </c>
      <c r="E23" s="4" t="s">
        <v>1476</v>
      </c>
      <c r="F23" s="4" t="s">
        <v>1477</v>
      </c>
      <c r="G23" s="4" t="s">
        <v>1438</v>
      </c>
      <c r="J23" s="4" t="s">
        <v>1682</v>
      </c>
    </row>
    <row r="24" spans="1:10">
      <c r="A24" s="4">
        <v>23</v>
      </c>
      <c r="B24" s="4" t="s">
        <v>1392</v>
      </c>
      <c r="C24" s="4" t="s">
        <v>130</v>
      </c>
      <c r="D24" s="4" t="s">
        <v>1478</v>
      </c>
      <c r="E24" s="4" t="s">
        <v>1479</v>
      </c>
      <c r="F24" s="4" t="s">
        <v>1480</v>
      </c>
      <c r="G24" s="4" t="s">
        <v>1481</v>
      </c>
      <c r="J24" s="4" t="s">
        <v>1682</v>
      </c>
    </row>
    <row r="25" spans="1:10">
      <c r="A25" s="4">
        <v>24</v>
      </c>
      <c r="B25" s="4" t="s">
        <v>1392</v>
      </c>
      <c r="C25" s="4" t="s">
        <v>130</v>
      </c>
      <c r="D25" s="4" t="s">
        <v>1482</v>
      </c>
      <c r="E25" s="4" t="s">
        <v>1483</v>
      </c>
      <c r="F25" s="4" t="s">
        <v>1484</v>
      </c>
      <c r="G25" s="4" t="s">
        <v>1442</v>
      </c>
      <c r="J25" s="4" t="s">
        <v>1682</v>
      </c>
    </row>
    <row r="26" spans="1:10">
      <c r="A26" s="4">
        <v>25</v>
      </c>
      <c r="B26" s="4" t="s">
        <v>1392</v>
      </c>
      <c r="C26" s="4" t="s">
        <v>130</v>
      </c>
      <c r="D26" s="4" t="s">
        <v>1485</v>
      </c>
      <c r="E26" s="4" t="s">
        <v>1486</v>
      </c>
      <c r="F26" s="4" t="s">
        <v>1487</v>
      </c>
      <c r="G26" s="4" t="s">
        <v>1488</v>
      </c>
      <c r="J26" s="4" t="s">
        <v>1682</v>
      </c>
    </row>
    <row r="27" spans="1:10">
      <c r="A27" s="4">
        <v>26</v>
      </c>
      <c r="B27" s="4" t="s">
        <v>1392</v>
      </c>
      <c r="C27" s="4" t="s">
        <v>130</v>
      </c>
      <c r="D27" s="4" t="s">
        <v>1489</v>
      </c>
      <c r="E27" s="4" t="s">
        <v>1490</v>
      </c>
      <c r="F27" s="4" t="s">
        <v>1491</v>
      </c>
      <c r="G27" s="4" t="s">
        <v>1488</v>
      </c>
      <c r="J27" s="4" t="s">
        <v>1682</v>
      </c>
    </row>
    <row r="28" spans="1:10">
      <c r="A28" s="4">
        <v>27</v>
      </c>
      <c r="B28" s="4" t="s">
        <v>1392</v>
      </c>
      <c r="C28" s="4" t="s">
        <v>130</v>
      </c>
      <c r="D28" s="4" t="s">
        <v>1492</v>
      </c>
      <c r="E28" s="4" t="s">
        <v>1493</v>
      </c>
      <c r="F28" s="4" t="s">
        <v>1494</v>
      </c>
      <c r="G28" s="4" t="s">
        <v>1442</v>
      </c>
      <c r="J28" s="4" t="s">
        <v>1682</v>
      </c>
    </row>
    <row r="29" spans="1:10">
      <c r="A29" s="4">
        <v>28</v>
      </c>
      <c r="B29" s="4" t="s">
        <v>1392</v>
      </c>
      <c r="C29" s="4" t="s">
        <v>130</v>
      </c>
      <c r="D29" s="4" t="s">
        <v>1495</v>
      </c>
      <c r="E29" s="4" t="s">
        <v>1496</v>
      </c>
      <c r="F29" s="4" t="s">
        <v>1497</v>
      </c>
      <c r="G29" s="4" t="s">
        <v>1498</v>
      </c>
      <c r="H29" s="4" t="s">
        <v>1499</v>
      </c>
      <c r="J29" s="4" t="s">
        <v>1682</v>
      </c>
    </row>
    <row r="30" spans="1:10">
      <c r="A30" s="4">
        <v>29</v>
      </c>
      <c r="B30" s="4" t="s">
        <v>1392</v>
      </c>
      <c r="C30" s="4" t="s">
        <v>130</v>
      </c>
      <c r="D30" s="4" t="s">
        <v>1500</v>
      </c>
      <c r="E30" s="4" t="s">
        <v>1501</v>
      </c>
      <c r="F30" s="4" t="s">
        <v>1502</v>
      </c>
      <c r="G30" s="4" t="s">
        <v>1503</v>
      </c>
      <c r="J30" s="4" t="s">
        <v>1682</v>
      </c>
    </row>
    <row r="31" spans="1:10">
      <c r="A31" s="4">
        <v>30</v>
      </c>
      <c r="B31" s="4" t="s">
        <v>1392</v>
      </c>
      <c r="C31" s="4" t="s">
        <v>130</v>
      </c>
      <c r="D31" s="4" t="s">
        <v>1504</v>
      </c>
      <c r="E31" s="4" t="s">
        <v>1505</v>
      </c>
      <c r="F31" s="4" t="s">
        <v>1506</v>
      </c>
      <c r="G31" s="4" t="s">
        <v>1488</v>
      </c>
      <c r="J31" s="4" t="s">
        <v>1682</v>
      </c>
    </row>
    <row r="32" spans="1:10">
      <c r="A32" s="4">
        <v>31</v>
      </c>
      <c r="B32" s="4" t="s">
        <v>1392</v>
      </c>
      <c r="C32" s="4" t="s">
        <v>130</v>
      </c>
      <c r="D32" s="4" t="s">
        <v>1507</v>
      </c>
      <c r="E32" s="4" t="s">
        <v>1508</v>
      </c>
      <c r="F32" s="4" t="s">
        <v>1509</v>
      </c>
      <c r="G32" s="4" t="s">
        <v>1510</v>
      </c>
      <c r="J32" s="4" t="s">
        <v>1682</v>
      </c>
    </row>
    <row r="33" spans="1:10">
      <c r="A33" s="4">
        <v>32</v>
      </c>
      <c r="B33" s="4" t="s">
        <v>1392</v>
      </c>
      <c r="C33" s="4" t="s">
        <v>130</v>
      </c>
      <c r="D33" s="4" t="s">
        <v>1511</v>
      </c>
      <c r="E33" s="4" t="s">
        <v>1512</v>
      </c>
      <c r="F33" s="4" t="s">
        <v>1513</v>
      </c>
      <c r="G33" s="4" t="s">
        <v>1488</v>
      </c>
      <c r="H33" s="4" t="s">
        <v>1514</v>
      </c>
      <c r="J33" s="4" t="s">
        <v>1682</v>
      </c>
    </row>
    <row r="34" spans="1:10">
      <c r="A34" s="4">
        <v>33</v>
      </c>
      <c r="B34" s="4" t="s">
        <v>1392</v>
      </c>
      <c r="C34" s="4" t="s">
        <v>130</v>
      </c>
      <c r="D34" s="4" t="s">
        <v>1515</v>
      </c>
      <c r="E34" s="4" t="s">
        <v>1516</v>
      </c>
      <c r="F34" s="4" t="s">
        <v>1517</v>
      </c>
      <c r="G34" s="4" t="s">
        <v>1422</v>
      </c>
      <c r="J34" s="4" t="s">
        <v>1682</v>
      </c>
    </row>
    <row r="35" spans="1:10">
      <c r="A35" s="4">
        <v>34</v>
      </c>
      <c r="B35" s="4" t="s">
        <v>1392</v>
      </c>
      <c r="C35" s="4" t="s">
        <v>130</v>
      </c>
      <c r="D35" s="4" t="s">
        <v>1518</v>
      </c>
      <c r="E35" s="4" t="s">
        <v>1519</v>
      </c>
      <c r="F35" s="4" t="s">
        <v>1520</v>
      </c>
      <c r="G35" s="4" t="s">
        <v>1488</v>
      </c>
      <c r="J35" s="4" t="s">
        <v>1682</v>
      </c>
    </row>
    <row r="36" spans="1:10">
      <c r="A36" s="4">
        <v>35</v>
      </c>
      <c r="B36" s="4" t="s">
        <v>1392</v>
      </c>
      <c r="C36" s="4" t="s">
        <v>130</v>
      </c>
      <c r="D36" s="4" t="s">
        <v>1521</v>
      </c>
      <c r="E36" s="4" t="s">
        <v>1522</v>
      </c>
      <c r="F36" s="4" t="s">
        <v>1523</v>
      </c>
      <c r="G36" s="4" t="s">
        <v>1404</v>
      </c>
      <c r="J36" s="4" t="s">
        <v>1682</v>
      </c>
    </row>
    <row r="37" spans="1:10">
      <c r="A37" s="4">
        <v>36</v>
      </c>
      <c r="B37" s="4" t="s">
        <v>1392</v>
      </c>
      <c r="C37" s="4" t="s">
        <v>130</v>
      </c>
      <c r="D37" s="4" t="s">
        <v>1524</v>
      </c>
      <c r="E37" s="4" t="s">
        <v>1525</v>
      </c>
      <c r="F37" s="4" t="s">
        <v>1526</v>
      </c>
      <c r="G37" s="4" t="s">
        <v>1396</v>
      </c>
      <c r="J37" s="4" t="s">
        <v>1682</v>
      </c>
    </row>
    <row r="38" spans="1:10">
      <c r="A38" s="4">
        <v>37</v>
      </c>
      <c r="B38" s="4" t="s">
        <v>1392</v>
      </c>
      <c r="C38" s="4" t="s">
        <v>130</v>
      </c>
      <c r="D38" s="4" t="s">
        <v>1527</v>
      </c>
      <c r="E38" s="4" t="s">
        <v>1528</v>
      </c>
      <c r="F38" s="4" t="s">
        <v>1529</v>
      </c>
      <c r="G38" s="4" t="s">
        <v>1442</v>
      </c>
      <c r="J38" s="4" t="s">
        <v>1682</v>
      </c>
    </row>
    <row r="39" spans="1:10">
      <c r="A39" s="4">
        <v>38</v>
      </c>
      <c r="B39" s="4" t="s">
        <v>1392</v>
      </c>
      <c r="C39" s="4" t="s">
        <v>130</v>
      </c>
      <c r="D39" s="4" t="s">
        <v>1530</v>
      </c>
      <c r="E39" s="4" t="s">
        <v>1531</v>
      </c>
      <c r="F39" s="4" t="s">
        <v>1532</v>
      </c>
      <c r="G39" s="4" t="s">
        <v>1442</v>
      </c>
      <c r="J39" s="4" t="s">
        <v>1682</v>
      </c>
    </row>
    <row r="40" spans="1:10">
      <c r="A40" s="4">
        <v>39</v>
      </c>
      <c r="B40" s="4" t="s">
        <v>1392</v>
      </c>
      <c r="C40" s="4" t="s">
        <v>130</v>
      </c>
      <c r="D40" s="4" t="s">
        <v>1533</v>
      </c>
      <c r="E40" s="4" t="s">
        <v>1534</v>
      </c>
      <c r="F40" s="4" t="s">
        <v>1535</v>
      </c>
      <c r="G40" s="4" t="s">
        <v>1438</v>
      </c>
      <c r="J40" s="4" t="s">
        <v>1682</v>
      </c>
    </row>
    <row r="41" spans="1:10">
      <c r="A41" s="4">
        <v>40</v>
      </c>
      <c r="B41" s="4" t="s">
        <v>1392</v>
      </c>
      <c r="C41" s="4" t="s">
        <v>130</v>
      </c>
      <c r="D41" s="4" t="s">
        <v>1536</v>
      </c>
      <c r="E41" s="4" t="s">
        <v>1537</v>
      </c>
      <c r="F41" s="4" t="s">
        <v>1538</v>
      </c>
      <c r="G41" s="4" t="s">
        <v>1539</v>
      </c>
      <c r="J41" s="4" t="s">
        <v>1682</v>
      </c>
    </row>
    <row r="42" spans="1:10">
      <c r="A42" s="4">
        <v>41</v>
      </c>
      <c r="B42" s="4" t="s">
        <v>1392</v>
      </c>
      <c r="C42" s="4" t="s">
        <v>130</v>
      </c>
      <c r="D42" s="4" t="s">
        <v>1540</v>
      </c>
      <c r="E42" s="4" t="s">
        <v>1541</v>
      </c>
      <c r="F42" s="4" t="s">
        <v>1542</v>
      </c>
      <c r="G42" s="4" t="s">
        <v>1543</v>
      </c>
      <c r="J42" s="4" t="s">
        <v>1682</v>
      </c>
    </row>
    <row r="43" spans="1:10">
      <c r="A43" s="4">
        <v>42</v>
      </c>
      <c r="B43" s="4" t="s">
        <v>1392</v>
      </c>
      <c r="C43" s="4" t="s">
        <v>130</v>
      </c>
      <c r="D43" s="4" t="s">
        <v>1544</v>
      </c>
      <c r="E43" s="4" t="s">
        <v>1545</v>
      </c>
      <c r="F43" s="4" t="s">
        <v>1546</v>
      </c>
      <c r="G43" s="4" t="s">
        <v>1438</v>
      </c>
      <c r="J43" s="4" t="s">
        <v>1682</v>
      </c>
    </row>
    <row r="44" spans="1:10">
      <c r="A44" s="4">
        <v>43</v>
      </c>
      <c r="B44" s="4" t="s">
        <v>1392</v>
      </c>
      <c r="C44" s="4" t="s">
        <v>130</v>
      </c>
      <c r="D44" s="4" t="s">
        <v>1547</v>
      </c>
      <c r="E44" s="4" t="s">
        <v>1548</v>
      </c>
      <c r="F44" s="4" t="s">
        <v>1549</v>
      </c>
      <c r="G44" s="4" t="s">
        <v>1550</v>
      </c>
      <c r="H44" s="4" t="s">
        <v>1551</v>
      </c>
      <c r="J44" s="4" t="s">
        <v>1682</v>
      </c>
    </row>
    <row r="45" spans="1:10">
      <c r="A45" s="4">
        <v>44</v>
      </c>
      <c r="B45" s="4" t="s">
        <v>1392</v>
      </c>
      <c r="C45" s="4" t="s">
        <v>130</v>
      </c>
      <c r="D45" s="4" t="s">
        <v>1552</v>
      </c>
      <c r="E45" s="4" t="s">
        <v>1553</v>
      </c>
      <c r="F45" s="4" t="s">
        <v>1554</v>
      </c>
      <c r="G45" s="4" t="s">
        <v>1442</v>
      </c>
      <c r="J45" s="4" t="s">
        <v>1682</v>
      </c>
    </row>
    <row r="46" spans="1:10">
      <c r="A46" s="4">
        <v>45</v>
      </c>
      <c r="B46" s="4" t="s">
        <v>1392</v>
      </c>
      <c r="C46" s="4" t="s">
        <v>130</v>
      </c>
      <c r="D46" s="4" t="s">
        <v>1555</v>
      </c>
      <c r="E46" s="4" t="s">
        <v>1556</v>
      </c>
      <c r="F46" s="4" t="s">
        <v>1557</v>
      </c>
      <c r="G46" s="4" t="s">
        <v>1400</v>
      </c>
      <c r="J46" s="4" t="s">
        <v>1682</v>
      </c>
    </row>
    <row r="47" spans="1:10">
      <c r="A47" s="4">
        <v>46</v>
      </c>
      <c r="B47" s="4" t="s">
        <v>1392</v>
      </c>
      <c r="C47" s="4" t="s">
        <v>130</v>
      </c>
      <c r="D47" s="4" t="s">
        <v>1558</v>
      </c>
      <c r="E47" s="4" t="s">
        <v>1559</v>
      </c>
      <c r="F47" s="4" t="s">
        <v>1560</v>
      </c>
      <c r="G47" s="4" t="s">
        <v>1396</v>
      </c>
      <c r="J47" s="4" t="s">
        <v>1682</v>
      </c>
    </row>
    <row r="48" spans="1:10">
      <c r="A48" s="4">
        <v>47</v>
      </c>
      <c r="B48" s="4" t="s">
        <v>1392</v>
      </c>
      <c r="C48" s="4" t="s">
        <v>130</v>
      </c>
      <c r="D48" s="4" t="s">
        <v>1561</v>
      </c>
      <c r="E48" s="4" t="s">
        <v>1562</v>
      </c>
      <c r="F48" s="4" t="s">
        <v>1563</v>
      </c>
      <c r="G48" s="4" t="s">
        <v>1488</v>
      </c>
      <c r="J48" s="4" t="s">
        <v>1682</v>
      </c>
    </row>
    <row r="49" spans="1:10">
      <c r="A49" s="4">
        <v>48</v>
      </c>
      <c r="B49" s="4" t="s">
        <v>1392</v>
      </c>
      <c r="C49" s="4" t="s">
        <v>130</v>
      </c>
      <c r="D49" s="4" t="s">
        <v>1564</v>
      </c>
      <c r="E49" s="4" t="s">
        <v>1565</v>
      </c>
      <c r="F49" s="4" t="s">
        <v>1566</v>
      </c>
      <c r="G49" s="4" t="s">
        <v>1481</v>
      </c>
      <c r="J49" s="4" t="s">
        <v>1682</v>
      </c>
    </row>
    <row r="50" spans="1:10">
      <c r="A50" s="4">
        <v>49</v>
      </c>
      <c r="B50" s="4" t="s">
        <v>1392</v>
      </c>
      <c r="C50" s="4" t="s">
        <v>130</v>
      </c>
      <c r="D50" s="4" t="s">
        <v>1567</v>
      </c>
      <c r="E50" s="4" t="s">
        <v>1568</v>
      </c>
      <c r="F50" s="4" t="s">
        <v>1569</v>
      </c>
      <c r="G50" s="4" t="s">
        <v>1570</v>
      </c>
      <c r="J50" s="4" t="s">
        <v>1682</v>
      </c>
    </row>
    <row r="51" spans="1:10">
      <c r="A51" s="4">
        <v>50</v>
      </c>
      <c r="B51" s="4" t="s">
        <v>1392</v>
      </c>
      <c r="C51" s="4" t="s">
        <v>130</v>
      </c>
      <c r="D51" s="4" t="s">
        <v>1571</v>
      </c>
      <c r="E51" s="4" t="s">
        <v>1572</v>
      </c>
      <c r="F51" s="4" t="s">
        <v>1573</v>
      </c>
      <c r="G51" s="4" t="s">
        <v>1408</v>
      </c>
      <c r="J51" s="4" t="s">
        <v>1682</v>
      </c>
    </row>
    <row r="52" spans="1:10">
      <c r="A52" s="4">
        <v>51</v>
      </c>
      <c r="B52" s="4" t="s">
        <v>1392</v>
      </c>
      <c r="C52" s="4" t="s">
        <v>130</v>
      </c>
      <c r="D52" s="4" t="s">
        <v>1574</v>
      </c>
      <c r="E52" s="4" t="s">
        <v>1575</v>
      </c>
      <c r="F52" s="4" t="s">
        <v>1576</v>
      </c>
      <c r="G52" s="4" t="s">
        <v>1408</v>
      </c>
      <c r="J52" s="4" t="s">
        <v>1682</v>
      </c>
    </row>
    <row r="53" spans="1:10">
      <c r="A53" s="4">
        <v>52</v>
      </c>
      <c r="B53" s="4" t="s">
        <v>1392</v>
      </c>
      <c r="C53" s="4" t="s">
        <v>130</v>
      </c>
      <c r="D53" s="4" t="s">
        <v>1577</v>
      </c>
      <c r="E53" s="4" t="s">
        <v>1578</v>
      </c>
      <c r="F53" s="4" t="s">
        <v>1579</v>
      </c>
      <c r="G53" s="4" t="s">
        <v>1580</v>
      </c>
      <c r="H53" s="4" t="s">
        <v>1581</v>
      </c>
      <c r="J53" s="4" t="s">
        <v>1682</v>
      </c>
    </row>
    <row r="54" spans="1:10">
      <c r="A54" s="4">
        <v>53</v>
      </c>
      <c r="B54" s="4" t="s">
        <v>1392</v>
      </c>
      <c r="C54" s="4" t="s">
        <v>130</v>
      </c>
      <c r="D54" s="4" t="s">
        <v>1582</v>
      </c>
      <c r="E54" s="4" t="s">
        <v>1583</v>
      </c>
      <c r="F54" s="4" t="s">
        <v>1584</v>
      </c>
      <c r="G54" s="4" t="s">
        <v>1503</v>
      </c>
      <c r="J54" s="4" t="s">
        <v>1682</v>
      </c>
    </row>
    <row r="55" spans="1:10">
      <c r="A55" s="4">
        <v>54</v>
      </c>
      <c r="B55" s="4" t="s">
        <v>1392</v>
      </c>
      <c r="C55" s="4" t="s">
        <v>130</v>
      </c>
      <c r="D55" s="4" t="s">
        <v>1585</v>
      </c>
      <c r="E55" s="4" t="s">
        <v>1586</v>
      </c>
      <c r="F55" s="4" t="s">
        <v>1587</v>
      </c>
      <c r="G55" s="4" t="s">
        <v>1442</v>
      </c>
      <c r="J55" s="4" t="s">
        <v>1682</v>
      </c>
    </row>
    <row r="56" spans="1:10">
      <c r="A56" s="4">
        <v>55</v>
      </c>
      <c r="B56" s="4" t="s">
        <v>1392</v>
      </c>
      <c r="C56" s="4" t="s">
        <v>130</v>
      </c>
      <c r="D56" s="4" t="s">
        <v>1588</v>
      </c>
      <c r="E56" s="4" t="s">
        <v>1589</v>
      </c>
      <c r="F56" s="4" t="s">
        <v>1590</v>
      </c>
      <c r="G56" s="4" t="s">
        <v>1591</v>
      </c>
      <c r="J56" s="4" t="s">
        <v>1682</v>
      </c>
    </row>
    <row r="57" spans="1:10">
      <c r="A57" s="4">
        <v>56</v>
      </c>
      <c r="B57" s="4" t="s">
        <v>1392</v>
      </c>
      <c r="C57" s="4" t="s">
        <v>130</v>
      </c>
      <c r="D57" s="4" t="s">
        <v>1592</v>
      </c>
      <c r="E57" s="4" t="s">
        <v>1593</v>
      </c>
      <c r="F57" s="4" t="s">
        <v>1594</v>
      </c>
      <c r="G57" s="4" t="s">
        <v>1442</v>
      </c>
      <c r="J57" s="4" t="s">
        <v>1682</v>
      </c>
    </row>
    <row r="58" spans="1:10">
      <c r="A58" s="4">
        <v>57</v>
      </c>
      <c r="B58" s="4" t="s">
        <v>1392</v>
      </c>
      <c r="C58" s="4" t="s">
        <v>130</v>
      </c>
      <c r="D58" s="4" t="s">
        <v>1595</v>
      </c>
      <c r="E58" s="4" t="s">
        <v>1596</v>
      </c>
      <c r="F58" s="4" t="s">
        <v>1597</v>
      </c>
      <c r="G58" s="4" t="s">
        <v>1598</v>
      </c>
      <c r="H58" s="4" t="s">
        <v>1599</v>
      </c>
      <c r="J58" s="4" t="s">
        <v>1682</v>
      </c>
    </row>
    <row r="59" spans="1:10">
      <c r="A59" s="4">
        <v>58</v>
      </c>
      <c r="B59" s="4" t="s">
        <v>1392</v>
      </c>
      <c r="C59" s="4" t="s">
        <v>130</v>
      </c>
      <c r="D59" s="4" t="s">
        <v>1600</v>
      </c>
      <c r="E59" s="4" t="s">
        <v>1601</v>
      </c>
      <c r="F59" s="4" t="s">
        <v>1602</v>
      </c>
      <c r="G59" s="4" t="s">
        <v>1422</v>
      </c>
      <c r="J59" s="4" t="s">
        <v>1682</v>
      </c>
    </row>
    <row r="60" spans="1:10">
      <c r="A60" s="4">
        <v>59</v>
      </c>
      <c r="B60" s="4" t="s">
        <v>1392</v>
      </c>
      <c r="C60" s="4" t="s">
        <v>130</v>
      </c>
      <c r="D60" s="4" t="s">
        <v>1603</v>
      </c>
      <c r="E60" s="4" t="s">
        <v>1604</v>
      </c>
      <c r="F60" s="4" t="s">
        <v>1605</v>
      </c>
      <c r="G60" s="4" t="s">
        <v>1422</v>
      </c>
      <c r="J60" s="4" t="s">
        <v>1682</v>
      </c>
    </row>
    <row r="61" spans="1:10">
      <c r="A61" s="4">
        <v>60</v>
      </c>
      <c r="B61" s="4" t="s">
        <v>1392</v>
      </c>
      <c r="C61" s="4" t="s">
        <v>130</v>
      </c>
      <c r="D61" s="4" t="s">
        <v>1606</v>
      </c>
      <c r="E61" s="4" t="s">
        <v>1607</v>
      </c>
      <c r="F61" s="4" t="s">
        <v>1608</v>
      </c>
      <c r="G61" s="4" t="s">
        <v>1609</v>
      </c>
      <c r="J61" s="4" t="s">
        <v>1682</v>
      </c>
    </row>
    <row r="62" spans="1:10">
      <c r="A62" s="4">
        <v>61</v>
      </c>
      <c r="B62" s="4" t="s">
        <v>1392</v>
      </c>
      <c r="C62" s="4" t="s">
        <v>130</v>
      </c>
      <c r="D62" s="4" t="s">
        <v>1610</v>
      </c>
      <c r="E62" s="4" t="s">
        <v>1611</v>
      </c>
      <c r="F62" s="4" t="s">
        <v>1612</v>
      </c>
      <c r="G62" s="4" t="s">
        <v>1539</v>
      </c>
      <c r="J62" s="4" t="s">
        <v>1682</v>
      </c>
    </row>
    <row r="63" spans="1:10">
      <c r="A63" s="4">
        <v>62</v>
      </c>
      <c r="B63" s="4" t="s">
        <v>1392</v>
      </c>
      <c r="C63" s="4" t="s">
        <v>130</v>
      </c>
      <c r="D63" s="4" t="s">
        <v>1613</v>
      </c>
      <c r="E63" s="4" t="s">
        <v>1614</v>
      </c>
      <c r="F63" s="4" t="s">
        <v>1615</v>
      </c>
      <c r="G63" s="4" t="s">
        <v>1616</v>
      </c>
      <c r="J63" s="4" t="s">
        <v>1682</v>
      </c>
    </row>
    <row r="64" spans="1:10">
      <c r="A64" s="4">
        <v>63</v>
      </c>
      <c r="B64" s="4" t="s">
        <v>1392</v>
      </c>
      <c r="C64" s="4" t="s">
        <v>130</v>
      </c>
      <c r="D64" s="4" t="s">
        <v>1617</v>
      </c>
      <c r="E64" s="4" t="s">
        <v>1618</v>
      </c>
      <c r="F64" s="4" t="s">
        <v>1619</v>
      </c>
      <c r="G64" s="4" t="s">
        <v>1620</v>
      </c>
      <c r="J64" s="4" t="s">
        <v>1682</v>
      </c>
    </row>
    <row r="65" spans="1:10">
      <c r="A65" s="4">
        <v>64</v>
      </c>
      <c r="B65" s="4" t="s">
        <v>1392</v>
      </c>
      <c r="C65" s="4" t="s">
        <v>130</v>
      </c>
      <c r="D65" s="4" t="s">
        <v>1621</v>
      </c>
      <c r="E65" s="4" t="s">
        <v>1622</v>
      </c>
      <c r="F65" s="4" t="s">
        <v>1623</v>
      </c>
      <c r="G65" s="4" t="s">
        <v>1580</v>
      </c>
      <c r="J65" s="4" t="s">
        <v>1682</v>
      </c>
    </row>
    <row r="66" spans="1:10">
      <c r="A66" s="4">
        <v>65</v>
      </c>
      <c r="B66" s="4" t="s">
        <v>1392</v>
      </c>
      <c r="C66" s="4" t="s">
        <v>130</v>
      </c>
      <c r="D66" s="4" t="s">
        <v>1624</v>
      </c>
      <c r="E66" s="4" t="s">
        <v>1625</v>
      </c>
      <c r="F66" s="4" t="s">
        <v>1626</v>
      </c>
      <c r="G66" s="4" t="s">
        <v>1627</v>
      </c>
      <c r="J66" s="4" t="s">
        <v>1682</v>
      </c>
    </row>
    <row r="67" spans="1:10">
      <c r="A67" s="4">
        <v>66</v>
      </c>
      <c r="B67" s="4" t="s">
        <v>1392</v>
      </c>
      <c r="C67" s="4" t="s">
        <v>130</v>
      </c>
      <c r="D67" s="4" t="s">
        <v>1628</v>
      </c>
      <c r="E67" s="4" t="s">
        <v>1629</v>
      </c>
      <c r="F67" s="4" t="s">
        <v>1630</v>
      </c>
      <c r="G67" s="4" t="s">
        <v>1627</v>
      </c>
      <c r="J67" s="4" t="s">
        <v>1682</v>
      </c>
    </row>
    <row r="68" spans="1:10">
      <c r="A68" s="4">
        <v>67</v>
      </c>
      <c r="B68" s="4" t="s">
        <v>1392</v>
      </c>
      <c r="C68" s="4" t="s">
        <v>130</v>
      </c>
      <c r="D68" s="4" t="s">
        <v>1631</v>
      </c>
      <c r="E68" s="4" t="s">
        <v>1632</v>
      </c>
      <c r="F68" s="4" t="s">
        <v>1633</v>
      </c>
      <c r="G68" s="4" t="s">
        <v>1616</v>
      </c>
      <c r="J68" s="4" t="s">
        <v>1682</v>
      </c>
    </row>
    <row r="69" spans="1:10">
      <c r="A69" s="4">
        <v>68</v>
      </c>
      <c r="B69" s="4" t="s">
        <v>1392</v>
      </c>
      <c r="C69" s="4" t="s">
        <v>130</v>
      </c>
      <c r="D69" s="4" t="s">
        <v>1634</v>
      </c>
      <c r="E69" s="4" t="s">
        <v>1635</v>
      </c>
      <c r="F69" s="4" t="s">
        <v>1636</v>
      </c>
      <c r="G69" s="4" t="s">
        <v>1637</v>
      </c>
      <c r="J69" s="4" t="s">
        <v>1682</v>
      </c>
    </row>
    <row r="70" spans="1:10">
      <c r="A70" s="4">
        <v>69</v>
      </c>
      <c r="B70" s="4" t="s">
        <v>1392</v>
      </c>
      <c r="C70" s="4" t="s">
        <v>130</v>
      </c>
      <c r="D70" s="4" t="s">
        <v>1638</v>
      </c>
      <c r="E70" s="4" t="s">
        <v>1639</v>
      </c>
      <c r="F70" s="4" t="s">
        <v>1640</v>
      </c>
      <c r="G70" s="4" t="s">
        <v>1543</v>
      </c>
      <c r="J70" s="4" t="s">
        <v>1682</v>
      </c>
    </row>
    <row r="71" spans="1:10">
      <c r="A71" s="4">
        <v>70</v>
      </c>
      <c r="B71" s="4" t="s">
        <v>1392</v>
      </c>
      <c r="C71" s="4" t="s">
        <v>130</v>
      </c>
      <c r="D71" s="4" t="s">
        <v>1641</v>
      </c>
      <c r="E71" s="4" t="s">
        <v>1642</v>
      </c>
      <c r="F71" s="4" t="s">
        <v>1643</v>
      </c>
      <c r="G71" s="4" t="s">
        <v>1510</v>
      </c>
      <c r="J71" s="4" t="s">
        <v>1682</v>
      </c>
    </row>
    <row r="72" spans="1:10">
      <c r="A72" s="4">
        <v>71</v>
      </c>
      <c r="B72" s="4" t="s">
        <v>1392</v>
      </c>
      <c r="C72" s="4" t="s">
        <v>130</v>
      </c>
      <c r="D72" s="4" t="s">
        <v>1644</v>
      </c>
      <c r="E72" s="4" t="s">
        <v>1645</v>
      </c>
      <c r="F72" s="4" t="s">
        <v>1646</v>
      </c>
      <c r="G72" s="4" t="s">
        <v>1647</v>
      </c>
      <c r="J72" s="4" t="s">
        <v>1682</v>
      </c>
    </row>
    <row r="73" spans="1:10">
      <c r="A73" s="4">
        <v>72</v>
      </c>
      <c r="B73" s="4" t="s">
        <v>1392</v>
      </c>
      <c r="C73" s="4" t="s">
        <v>130</v>
      </c>
      <c r="D73" s="4" t="s">
        <v>1648</v>
      </c>
      <c r="E73" s="4" t="s">
        <v>1649</v>
      </c>
      <c r="F73" s="4" t="s">
        <v>1650</v>
      </c>
      <c r="G73" s="4" t="s">
        <v>1616</v>
      </c>
      <c r="J73" s="4" t="s">
        <v>1682</v>
      </c>
    </row>
    <row r="74" spans="1:10">
      <c r="A74" s="4">
        <v>73</v>
      </c>
      <c r="B74" s="4" t="s">
        <v>1392</v>
      </c>
      <c r="C74" s="4" t="s">
        <v>130</v>
      </c>
      <c r="D74" s="4" t="s">
        <v>1651</v>
      </c>
      <c r="E74" s="4" t="s">
        <v>1652</v>
      </c>
      <c r="F74" s="4" t="s">
        <v>1653</v>
      </c>
      <c r="G74" s="4" t="s">
        <v>1498</v>
      </c>
      <c r="J74" s="4" t="s">
        <v>1682</v>
      </c>
    </row>
    <row r="75" spans="1:10">
      <c r="A75" s="4">
        <v>74</v>
      </c>
      <c r="B75" s="4" t="s">
        <v>1392</v>
      </c>
      <c r="C75" s="4" t="s">
        <v>130</v>
      </c>
      <c r="D75" s="4" t="s">
        <v>1654</v>
      </c>
      <c r="E75" s="4" t="s">
        <v>1655</v>
      </c>
      <c r="F75" s="4" t="s">
        <v>1656</v>
      </c>
      <c r="G75" s="4" t="s">
        <v>1498</v>
      </c>
      <c r="J75" s="4" t="s">
        <v>1682</v>
      </c>
    </row>
    <row r="76" spans="1:10">
      <c r="A76" s="4">
        <v>75</v>
      </c>
      <c r="B76" s="4" t="s">
        <v>1392</v>
      </c>
      <c r="C76" s="4" t="s">
        <v>130</v>
      </c>
      <c r="D76" s="4" t="s">
        <v>1657</v>
      </c>
      <c r="E76" s="4" t="s">
        <v>1658</v>
      </c>
      <c r="F76" s="4" t="s">
        <v>1659</v>
      </c>
      <c r="G76" s="4" t="s">
        <v>1660</v>
      </c>
      <c r="H76" s="4" t="s">
        <v>1661</v>
      </c>
      <c r="J76" s="4" t="s">
        <v>1682</v>
      </c>
    </row>
    <row r="77" spans="1:10">
      <c r="A77" s="4">
        <v>76</v>
      </c>
      <c r="B77" s="4" t="s">
        <v>1392</v>
      </c>
      <c r="C77" s="4" t="s">
        <v>130</v>
      </c>
      <c r="D77" s="4" t="s">
        <v>1662</v>
      </c>
      <c r="E77" s="4" t="s">
        <v>1663</v>
      </c>
      <c r="F77" s="4" t="s">
        <v>1664</v>
      </c>
      <c r="G77" s="4" t="s">
        <v>1665</v>
      </c>
      <c r="J77" s="4" t="s">
        <v>1682</v>
      </c>
    </row>
    <row r="78" spans="1:10">
      <c r="A78" s="4">
        <v>77</v>
      </c>
      <c r="B78" s="4" t="s">
        <v>1392</v>
      </c>
      <c r="C78" s="4" t="s">
        <v>130</v>
      </c>
      <c r="D78" s="4" t="s">
        <v>1666</v>
      </c>
      <c r="E78" s="4" t="s">
        <v>1667</v>
      </c>
      <c r="F78" s="4" t="s">
        <v>1429</v>
      </c>
      <c r="G78" s="4" t="s">
        <v>1442</v>
      </c>
      <c r="J78" s="4" t="s">
        <v>1682</v>
      </c>
    </row>
    <row r="79" spans="1:10">
      <c r="A79" s="4">
        <v>78</v>
      </c>
      <c r="B79" s="4" t="s">
        <v>1392</v>
      </c>
      <c r="C79" s="4" t="s">
        <v>130</v>
      </c>
      <c r="D79" s="4" t="s">
        <v>1668</v>
      </c>
      <c r="E79" s="4" t="s">
        <v>1669</v>
      </c>
      <c r="F79" s="4" t="s">
        <v>1670</v>
      </c>
      <c r="G79" s="4" t="s">
        <v>1458</v>
      </c>
      <c r="J79" s="4" t="s">
        <v>1682</v>
      </c>
    </row>
    <row r="80" spans="1:10">
      <c r="A80" s="4">
        <v>79</v>
      </c>
      <c r="B80" s="4" t="s">
        <v>1392</v>
      </c>
      <c r="C80" s="4" t="s">
        <v>130</v>
      </c>
      <c r="D80" s="4" t="s">
        <v>1671</v>
      </c>
      <c r="E80" s="4" t="s">
        <v>1672</v>
      </c>
      <c r="F80" s="4" t="s">
        <v>1673</v>
      </c>
      <c r="G80" s="4" t="s">
        <v>1674</v>
      </c>
      <c r="J80" s="4" t="s">
        <v>1682</v>
      </c>
    </row>
    <row r="81" spans="1:10">
      <c r="A81" s="4">
        <v>80</v>
      </c>
      <c r="B81" s="4" t="s">
        <v>1392</v>
      </c>
      <c r="C81" s="4" t="s">
        <v>130</v>
      </c>
      <c r="D81" s="4" t="s">
        <v>1675</v>
      </c>
      <c r="E81" s="4" t="s">
        <v>1676</v>
      </c>
      <c r="F81" s="4" t="s">
        <v>1677</v>
      </c>
      <c r="G81" s="4" t="s">
        <v>1396</v>
      </c>
      <c r="J81" s="4" t="s">
        <v>1682</v>
      </c>
    </row>
    <row r="82" spans="1:10">
      <c r="A82" s="4">
        <v>81</v>
      </c>
      <c r="B82" s="4" t="s">
        <v>1392</v>
      </c>
      <c r="C82" s="4" t="s">
        <v>130</v>
      </c>
      <c r="D82" s="4" t="s">
        <v>1678</v>
      </c>
      <c r="E82" s="4" t="s">
        <v>1679</v>
      </c>
      <c r="F82" s="4" t="s">
        <v>1680</v>
      </c>
      <c r="G82" s="4" t="s">
        <v>1681</v>
      </c>
      <c r="J82" s="4" t="s">
        <v>1682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TSH_et_union_hor">
    <tabColor indexed="47"/>
  </sheetPr>
  <dimension ref="A2:CE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09">
        <v>1</v>
      </c>
      <c r="E9" s="842"/>
      <c r="F9" s="846"/>
      <c r="G9" s="850" t="s">
        <v>88</v>
      </c>
      <c r="H9" s="709"/>
      <c r="I9" s="709">
        <v>1</v>
      </c>
      <c r="J9" s="844"/>
      <c r="K9" s="740" t="s">
        <v>88</v>
      </c>
      <c r="L9" s="714"/>
      <c r="M9" s="714" t="s">
        <v>96</v>
      </c>
      <c r="N9" s="840"/>
      <c r="O9" s="740" t="s">
        <v>88</v>
      </c>
      <c r="P9" s="331"/>
      <c r="Q9" s="331" t="s">
        <v>96</v>
      </c>
      <c r="R9" s="656"/>
      <c r="S9" s="440"/>
    </row>
    <row r="10" spans="1:19" s="103" customFormat="1" ht="17.100000000000001" customHeight="1">
      <c r="A10" s="308"/>
      <c r="C10" s="184"/>
      <c r="D10" s="710"/>
      <c r="E10" s="843"/>
      <c r="F10" s="847"/>
      <c r="G10" s="710"/>
      <c r="H10" s="710"/>
      <c r="I10" s="710"/>
      <c r="J10" s="845"/>
      <c r="K10" s="710"/>
      <c r="L10" s="710"/>
      <c r="M10" s="710"/>
      <c r="N10" s="841"/>
      <c r="O10" s="710"/>
      <c r="P10" s="332"/>
      <c r="Q10" s="122"/>
      <c r="R10" s="122" t="s">
        <v>682</v>
      </c>
      <c r="S10" s="123"/>
    </row>
    <row r="11" spans="1:19" s="103" customFormat="1" ht="17.100000000000001" customHeight="1">
      <c r="A11" s="308"/>
      <c r="C11" s="184"/>
      <c r="D11" s="710"/>
      <c r="E11" s="843"/>
      <c r="F11" s="847"/>
      <c r="G11" s="710"/>
      <c r="H11" s="710"/>
      <c r="I11" s="710"/>
      <c r="J11" s="845"/>
      <c r="K11" s="710"/>
      <c r="L11" s="121"/>
      <c r="M11" s="122"/>
      <c r="N11" s="122" t="s">
        <v>437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10"/>
      <c r="E12" s="843"/>
      <c r="F12" s="847"/>
      <c r="G12" s="710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51"/>
      <c r="E14" s="848"/>
      <c r="F14" s="849"/>
      <c r="G14" s="837"/>
      <c r="H14" s="709"/>
      <c r="I14" s="709">
        <v>1</v>
      </c>
      <c r="J14" s="844"/>
      <c r="K14" s="740" t="s">
        <v>88</v>
      </c>
      <c r="L14" s="714"/>
      <c r="M14" s="714" t="s">
        <v>96</v>
      </c>
      <c r="N14" s="840"/>
      <c r="O14" s="740" t="s">
        <v>88</v>
      </c>
      <c r="P14" s="331"/>
      <c r="Q14" s="331" t="s">
        <v>96</v>
      </c>
      <c r="R14" s="656"/>
      <c r="S14" s="440"/>
    </row>
    <row r="15" spans="1:19" ht="17.100000000000001" customHeight="1">
      <c r="A15" s="308"/>
      <c r="B15" s="103"/>
      <c r="C15" s="184"/>
      <c r="D15" s="851"/>
      <c r="E15" s="848"/>
      <c r="F15" s="849"/>
      <c r="G15" s="837"/>
      <c r="H15" s="709"/>
      <c r="I15" s="709"/>
      <c r="J15" s="845"/>
      <c r="K15" s="740"/>
      <c r="L15" s="714"/>
      <c r="M15" s="714"/>
      <c r="N15" s="841"/>
      <c r="O15" s="740"/>
      <c r="P15" s="332"/>
      <c r="Q15" s="122"/>
      <c r="R15" s="122" t="s">
        <v>682</v>
      </c>
      <c r="S15" s="123"/>
    </row>
    <row r="16" spans="1:19" ht="17.100000000000001" customHeight="1">
      <c r="A16" s="308"/>
      <c r="B16" s="103"/>
      <c r="C16" s="184"/>
      <c r="D16" s="851"/>
      <c r="E16" s="848"/>
      <c r="F16" s="849"/>
      <c r="G16" s="837"/>
      <c r="H16" s="709"/>
      <c r="I16" s="709"/>
      <c r="J16" s="845"/>
      <c r="K16" s="740"/>
      <c r="L16" s="121"/>
      <c r="M16" s="122"/>
      <c r="N16" s="122" t="s">
        <v>437</v>
      </c>
      <c r="O16" s="122"/>
      <c r="P16" s="122"/>
      <c r="Q16" s="122"/>
      <c r="R16" s="122"/>
      <c r="S16" s="123"/>
    </row>
    <row r="17" spans="1:36" ht="17.100000000000001" customHeight="1">
      <c r="A17" s="308"/>
      <c r="B17" s="103"/>
      <c r="C17" s="184"/>
      <c r="D17" s="851"/>
      <c r="E17" s="848"/>
      <c r="F17" s="849"/>
      <c r="G17" s="837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36" ht="17.100000000000001" customHeight="1">
      <c r="A18" s="309"/>
    </row>
    <row r="19" spans="1:36" s="34" customFormat="1" ht="17.100000000000001" customHeight="1">
      <c r="A19" s="34" t="s">
        <v>15</v>
      </c>
      <c r="C19" s="34" t="s">
        <v>96</v>
      </c>
    </row>
    <row r="25" spans="1:36" ht="17.100000000000001" customHeight="1">
      <c r="O25" s="789" t="s">
        <v>301</v>
      </c>
      <c r="P25" s="789"/>
      <c r="Q25" s="789"/>
      <c r="R25" s="791" t="s">
        <v>273</v>
      </c>
      <c r="S25" s="791"/>
      <c r="T25" s="791"/>
      <c r="U25" s="759" t="s">
        <v>344</v>
      </c>
      <c r="W25" s="784"/>
    </row>
    <row r="26" spans="1:36" ht="17.100000000000001" customHeight="1">
      <c r="O26" s="838" t="s">
        <v>689</v>
      </c>
      <c r="P26" s="838" t="s">
        <v>274</v>
      </c>
      <c r="Q26" s="838"/>
      <c r="R26" s="791"/>
      <c r="S26" s="791"/>
      <c r="T26" s="791"/>
      <c r="U26" s="759"/>
      <c r="W26" s="784"/>
    </row>
    <row r="27" spans="1:36" ht="37.5" customHeight="1">
      <c r="O27" s="838"/>
      <c r="P27" s="105" t="s">
        <v>690</v>
      </c>
      <c r="Q27" s="105" t="s">
        <v>6</v>
      </c>
      <c r="R27" s="106" t="s">
        <v>277</v>
      </c>
      <c r="S27" s="790" t="s">
        <v>276</v>
      </c>
      <c r="T27" s="790"/>
      <c r="U27" s="759"/>
      <c r="W27" s="784"/>
    </row>
    <row r="28" spans="1:36" ht="17.100000000000001" customHeight="1">
      <c r="G28" s="180"/>
      <c r="H28" s="180"/>
      <c r="I28" s="180"/>
      <c r="J28" s="180"/>
      <c r="K28" s="180"/>
      <c r="L28" s="127"/>
      <c r="M28" s="594" t="s">
        <v>186</v>
      </c>
      <c r="N28" s="595"/>
      <c r="O28" s="839"/>
      <c r="P28" s="839"/>
      <c r="Q28" s="839"/>
      <c r="R28" s="839"/>
      <c r="S28" s="839"/>
      <c r="T28" s="839"/>
      <c r="U28" s="839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36" s="35" customFormat="1" ht="22.5">
      <c r="A29" s="744">
        <v>1</v>
      </c>
      <c r="B29" s="340"/>
      <c r="C29" s="340"/>
      <c r="D29" s="340"/>
      <c r="E29" s="341"/>
      <c r="F29" s="491"/>
      <c r="G29" s="491"/>
      <c r="H29" s="491"/>
      <c r="I29" s="343"/>
      <c r="J29" s="180"/>
      <c r="K29" s="180"/>
      <c r="L29" s="339" t="e">
        <f ca="1">mergeValue(A29)</f>
        <v>#NAME?</v>
      </c>
      <c r="M29" s="593" t="s">
        <v>23</v>
      </c>
      <c r="N29" s="577"/>
      <c r="O29" s="808"/>
      <c r="P29" s="809"/>
      <c r="Q29" s="809"/>
      <c r="R29" s="809"/>
      <c r="S29" s="809"/>
      <c r="T29" s="809"/>
      <c r="U29" s="809"/>
      <c r="V29" s="810"/>
      <c r="W29" s="606" t="s">
        <v>507</v>
      </c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</row>
    <row r="30" spans="1:36" s="35" customFormat="1" ht="22.5">
      <c r="A30" s="744"/>
      <c r="B30" s="744">
        <v>1</v>
      </c>
      <c r="C30" s="340"/>
      <c r="D30" s="340"/>
      <c r="E30" s="491"/>
      <c r="F30" s="491"/>
      <c r="G30" s="491"/>
      <c r="H30" s="491"/>
      <c r="I30" s="200"/>
      <c r="J30" s="181"/>
      <c r="L30" s="339" t="e">
        <f ca="1">mergeValue(A30) &amp;"."&amp; mergeValue(B30)</f>
        <v>#NAME?</v>
      </c>
      <c r="M30" s="159" t="s">
        <v>18</v>
      </c>
      <c r="N30" s="285"/>
      <c r="O30" s="808"/>
      <c r="P30" s="809"/>
      <c r="Q30" s="809"/>
      <c r="R30" s="809"/>
      <c r="S30" s="809"/>
      <c r="T30" s="809"/>
      <c r="U30" s="809"/>
      <c r="V30" s="810"/>
      <c r="W30" s="286" t="s">
        <v>508</v>
      </c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</row>
    <row r="31" spans="1:36" s="35" customFormat="1" ht="45">
      <c r="A31" s="744"/>
      <c r="B31" s="744"/>
      <c r="C31" s="744">
        <v>1</v>
      </c>
      <c r="D31" s="340"/>
      <c r="E31" s="491"/>
      <c r="F31" s="491"/>
      <c r="G31" s="491"/>
      <c r="H31" s="491"/>
      <c r="I31" s="344"/>
      <c r="J31" s="181"/>
      <c r="K31" s="101"/>
      <c r="L31" s="339" t="e">
        <f ca="1">mergeValue(A31) &amp;"."&amp; mergeValue(B31)&amp;"."&amp; mergeValue(C31)</f>
        <v>#NAME?</v>
      </c>
      <c r="M31" s="160" t="s">
        <v>652</v>
      </c>
      <c r="N31" s="285"/>
      <c r="O31" s="808"/>
      <c r="P31" s="809"/>
      <c r="Q31" s="809"/>
      <c r="R31" s="809"/>
      <c r="S31" s="809"/>
      <c r="T31" s="809"/>
      <c r="U31" s="809"/>
      <c r="V31" s="810"/>
      <c r="W31" s="286" t="s">
        <v>653</v>
      </c>
      <c r="X31" s="298"/>
      <c r="Y31" s="298"/>
      <c r="Z31" s="298"/>
      <c r="AA31" s="317"/>
      <c r="AB31" s="298"/>
      <c r="AC31" s="298"/>
      <c r="AD31" s="298"/>
      <c r="AE31" s="298"/>
      <c r="AF31" s="298"/>
      <c r="AG31" s="298"/>
      <c r="AH31" s="298"/>
    </row>
    <row r="32" spans="1:36" s="35" customFormat="1" ht="33.75">
      <c r="A32" s="744"/>
      <c r="B32" s="744"/>
      <c r="C32" s="744"/>
      <c r="D32" s="744">
        <v>1</v>
      </c>
      <c r="E32" s="491"/>
      <c r="F32" s="491"/>
      <c r="G32" s="491"/>
      <c r="H32" s="491"/>
      <c r="I32" s="737"/>
      <c r="J32" s="181"/>
      <c r="K32" s="101"/>
      <c r="L32" s="339" t="e">
        <f ca="1">mergeValue(A32) &amp;"."&amp; mergeValue(B32)&amp;"."&amp; mergeValue(C32)&amp;"."&amp; mergeValue(D32)</f>
        <v>#NAME?</v>
      </c>
      <c r="M32" s="161" t="s">
        <v>409</v>
      </c>
      <c r="N32" s="285"/>
      <c r="O32" s="820"/>
      <c r="P32" s="821"/>
      <c r="Q32" s="821"/>
      <c r="R32" s="821"/>
      <c r="S32" s="821"/>
      <c r="T32" s="821"/>
      <c r="U32" s="821"/>
      <c r="V32" s="822"/>
      <c r="W32" s="286" t="s">
        <v>629</v>
      </c>
      <c r="X32" s="298"/>
      <c r="Y32" s="298"/>
      <c r="Z32" s="298"/>
      <c r="AA32" s="317"/>
      <c r="AB32" s="298"/>
      <c r="AC32" s="298"/>
      <c r="AD32" s="298"/>
      <c r="AE32" s="298"/>
      <c r="AF32" s="298"/>
      <c r="AG32" s="298"/>
      <c r="AH32" s="298"/>
    </row>
    <row r="33" spans="1:36" s="35" customFormat="1" ht="33.75" customHeight="1">
      <c r="A33" s="744"/>
      <c r="B33" s="744"/>
      <c r="C33" s="744"/>
      <c r="D33" s="744"/>
      <c r="E33" s="744">
        <v>1</v>
      </c>
      <c r="F33" s="491"/>
      <c r="G33" s="491"/>
      <c r="H33" s="491"/>
      <c r="I33" s="737"/>
      <c r="J33" s="737"/>
      <c r="K33" s="101"/>
      <c r="L33" s="339" t="e">
        <f ca="1">mergeValue(A33) &amp;"."&amp; mergeValue(B33)&amp;"."&amp; mergeValue(C33)&amp;"."&amp; mergeValue(D33)&amp;"."&amp; mergeValue(E33)</f>
        <v>#NAME?</v>
      </c>
      <c r="M33" s="172" t="s">
        <v>10</v>
      </c>
      <c r="N33" s="286"/>
      <c r="O33" s="823"/>
      <c r="P33" s="824"/>
      <c r="Q33" s="824"/>
      <c r="R33" s="824"/>
      <c r="S33" s="824"/>
      <c r="T33" s="824"/>
      <c r="U33" s="824"/>
      <c r="V33" s="825"/>
      <c r="W33" s="286" t="s">
        <v>509</v>
      </c>
      <c r="X33" s="298"/>
      <c r="Y33" s="317" t="e">
        <f ca="1">strCheckUnique(Z33:Z36)</f>
        <v>#NAME?</v>
      </c>
      <c r="Z33" s="298"/>
      <c r="AA33" s="317"/>
      <c r="AB33" s="298"/>
      <c r="AC33" s="298"/>
      <c r="AD33" s="298"/>
      <c r="AE33" s="298"/>
      <c r="AF33" s="298"/>
      <c r="AG33" s="298"/>
      <c r="AH33" s="298"/>
    </row>
    <row r="34" spans="1:36" s="35" customFormat="1" ht="66" customHeight="1">
      <c r="A34" s="744"/>
      <c r="B34" s="744"/>
      <c r="C34" s="744"/>
      <c r="D34" s="744"/>
      <c r="E34" s="744"/>
      <c r="F34" s="340">
        <v>1</v>
      </c>
      <c r="G34" s="340"/>
      <c r="H34" s="340"/>
      <c r="I34" s="737"/>
      <c r="J34" s="737"/>
      <c r="K34" s="344"/>
      <c r="L34" s="339" t="e">
        <f ca="1">mergeValue(A34) &amp;"."&amp; mergeValue(B34)&amp;"."&amp; mergeValue(C34)&amp;"."&amp; mergeValue(D34)&amp;"."&amp; mergeValue(E34)&amp;"."&amp; mergeValue(F34)</f>
        <v>#NAME?</v>
      </c>
      <c r="M34" s="333"/>
      <c r="N34" s="741"/>
      <c r="O34" s="192"/>
      <c r="P34" s="192"/>
      <c r="Q34" s="192"/>
      <c r="R34" s="742"/>
      <c r="S34" s="740" t="s">
        <v>87</v>
      </c>
      <c r="T34" s="742"/>
      <c r="U34" s="740" t="s">
        <v>88</v>
      </c>
      <c r="V34" s="282"/>
      <c r="W34" s="748" t="s">
        <v>510</v>
      </c>
      <c r="X34" s="298" t="e">
        <f ca="1">strCheckDate(O35:V35)</f>
        <v>#NAME?</v>
      </c>
      <c r="Y34" s="298"/>
      <c r="Z34" s="317" t="str">
        <f>IF(M34="","",M34 )</f>
        <v/>
      </c>
      <c r="AA34" s="317"/>
      <c r="AB34" s="317"/>
      <c r="AC34" s="317"/>
      <c r="AD34" s="298"/>
      <c r="AE34" s="298"/>
      <c r="AF34" s="298"/>
      <c r="AG34" s="298"/>
      <c r="AH34" s="298"/>
    </row>
    <row r="35" spans="1:36" s="35" customFormat="1" ht="14.25" hidden="1" customHeight="1">
      <c r="A35" s="744"/>
      <c r="B35" s="744"/>
      <c r="C35" s="744"/>
      <c r="D35" s="744"/>
      <c r="E35" s="744"/>
      <c r="F35" s="340"/>
      <c r="G35" s="340"/>
      <c r="H35" s="340"/>
      <c r="I35" s="737"/>
      <c r="J35" s="737"/>
      <c r="K35" s="344"/>
      <c r="L35" s="171"/>
      <c r="M35" s="205"/>
      <c r="N35" s="741"/>
      <c r="O35" s="299"/>
      <c r="P35" s="296"/>
      <c r="Q35" s="297" t="str">
        <f>R34 &amp; "-" &amp; T34</f>
        <v>-</v>
      </c>
      <c r="R35" s="742"/>
      <c r="S35" s="740"/>
      <c r="T35" s="743"/>
      <c r="U35" s="740"/>
      <c r="V35" s="282"/>
      <c r="W35" s="749"/>
      <c r="X35" s="298"/>
      <c r="Y35" s="298"/>
      <c r="Z35" s="298"/>
      <c r="AA35" s="317"/>
      <c r="AB35" s="298"/>
      <c r="AC35" s="298"/>
      <c r="AD35" s="298"/>
      <c r="AE35" s="298"/>
      <c r="AF35" s="298"/>
      <c r="AG35" s="298"/>
      <c r="AH35" s="298"/>
    </row>
    <row r="36" spans="1:36" ht="15" customHeight="1">
      <c r="A36" s="744"/>
      <c r="B36" s="744"/>
      <c r="C36" s="744"/>
      <c r="D36" s="744"/>
      <c r="E36" s="744"/>
      <c r="F36" s="340"/>
      <c r="G36" s="340"/>
      <c r="H36" s="340"/>
      <c r="I36" s="737"/>
      <c r="J36" s="737"/>
      <c r="K36" s="201"/>
      <c r="L36" s="112"/>
      <c r="M36" s="175" t="s">
        <v>410</v>
      </c>
      <c r="N36" s="197"/>
      <c r="O36" s="157"/>
      <c r="P36" s="157"/>
      <c r="Q36" s="157"/>
      <c r="R36" s="262"/>
      <c r="S36" s="198"/>
      <c r="T36" s="198"/>
      <c r="U36" s="198"/>
      <c r="V36" s="186"/>
      <c r="W36" s="750"/>
      <c r="X36" s="307"/>
      <c r="Y36" s="307"/>
      <c r="Z36" s="307"/>
      <c r="AA36" s="317"/>
      <c r="AB36" s="307"/>
      <c r="AC36" s="298"/>
      <c r="AD36" s="298"/>
      <c r="AE36" s="298"/>
      <c r="AF36" s="298"/>
      <c r="AG36" s="298"/>
      <c r="AH36" s="298"/>
      <c r="AI36" s="35"/>
    </row>
    <row r="37" spans="1:36" ht="15" customHeight="1">
      <c r="A37" s="744"/>
      <c r="B37" s="744"/>
      <c r="C37" s="744"/>
      <c r="D37" s="744"/>
      <c r="E37" s="340"/>
      <c r="F37" s="491"/>
      <c r="G37" s="491"/>
      <c r="H37" s="491"/>
      <c r="I37" s="737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98"/>
      <c r="W37" s="186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</row>
    <row r="38" spans="1:36" ht="15" customHeight="1">
      <c r="A38" s="744"/>
      <c r="B38" s="744"/>
      <c r="C38" s="744"/>
      <c r="D38" s="340"/>
      <c r="E38" s="345"/>
      <c r="F38" s="491"/>
      <c r="G38" s="491"/>
      <c r="H38" s="491"/>
      <c r="I38" s="201"/>
      <c r="J38" s="85"/>
      <c r="K38" s="180"/>
      <c r="L38" s="112"/>
      <c r="M38" s="163" t="s">
        <v>411</v>
      </c>
      <c r="N38" s="197"/>
      <c r="O38" s="157"/>
      <c r="P38" s="157"/>
      <c r="Q38" s="157"/>
      <c r="R38" s="262"/>
      <c r="S38" s="198"/>
      <c r="T38" s="198"/>
      <c r="U38" s="197"/>
      <c r="V38" s="198"/>
      <c r="W38" s="186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</row>
    <row r="39" spans="1:36" ht="15" customHeight="1">
      <c r="A39" s="744"/>
      <c r="B39" s="744"/>
      <c r="C39" s="340"/>
      <c r="D39" s="340"/>
      <c r="E39" s="345"/>
      <c r="F39" s="491"/>
      <c r="G39" s="491"/>
      <c r="H39" s="491"/>
      <c r="I39" s="201"/>
      <c r="J39" s="85"/>
      <c r="K39" s="180"/>
      <c r="L39" s="112"/>
      <c r="M39" s="162" t="s">
        <v>660</v>
      </c>
      <c r="N39" s="198"/>
      <c r="O39" s="162"/>
      <c r="P39" s="162"/>
      <c r="Q39" s="162"/>
      <c r="R39" s="262"/>
      <c r="S39" s="198"/>
      <c r="T39" s="198"/>
      <c r="U39" s="197"/>
      <c r="V39" s="198"/>
      <c r="W39" s="186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  <c r="AH39" s="307"/>
    </row>
    <row r="40" spans="1:36" ht="15" customHeight="1">
      <c r="A40" s="744"/>
      <c r="B40" s="340"/>
      <c r="C40" s="345"/>
      <c r="D40" s="345"/>
      <c r="E40" s="345"/>
      <c r="F40" s="491"/>
      <c r="G40" s="491"/>
      <c r="H40" s="491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98"/>
      <c r="W40" s="186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</row>
    <row r="41" spans="1:36" ht="15" customHeight="1">
      <c r="A41" s="340"/>
      <c r="B41" s="346"/>
      <c r="C41" s="346"/>
      <c r="D41" s="346"/>
      <c r="E41" s="347"/>
      <c r="F41" s="346"/>
      <c r="G41" s="491"/>
      <c r="H41" s="491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98"/>
      <c r="W41" s="186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</row>
    <row r="42" spans="1:36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36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36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36" s="35" customFormat="1" ht="22.5">
      <c r="A45" s="744">
        <v>1</v>
      </c>
      <c r="B45" s="340"/>
      <c r="C45" s="340"/>
      <c r="D45" s="340"/>
      <c r="E45" s="341"/>
      <c r="F45" s="491"/>
      <c r="G45" s="491"/>
      <c r="H45" s="491"/>
      <c r="I45" s="343"/>
      <c r="J45" s="180"/>
      <c r="K45" s="180"/>
      <c r="L45" s="339" t="e">
        <f ca="1">mergeValue(A45)</f>
        <v>#NAME?</v>
      </c>
      <c r="M45" s="593" t="s">
        <v>23</v>
      </c>
      <c r="N45" s="577"/>
      <c r="O45" s="808"/>
      <c r="P45" s="809"/>
      <c r="Q45" s="809"/>
      <c r="R45" s="809"/>
      <c r="S45" s="809"/>
      <c r="T45" s="809"/>
      <c r="U45" s="809"/>
      <c r="V45" s="810"/>
      <c r="W45" s="606" t="s">
        <v>507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36" s="35" customFormat="1" ht="22.5">
      <c r="A46" s="744"/>
      <c r="B46" s="744">
        <v>1</v>
      </c>
      <c r="C46" s="340"/>
      <c r="D46" s="340"/>
      <c r="E46" s="491"/>
      <c r="F46" s="491"/>
      <c r="G46" s="491"/>
      <c r="H46" s="491"/>
      <c r="I46" s="200"/>
      <c r="J46" s="181"/>
      <c r="L46" s="339" t="e">
        <f ca="1">mergeValue(A46) &amp;"."&amp; mergeValue(B46)</f>
        <v>#NAME?</v>
      </c>
      <c r="M46" s="159" t="s">
        <v>18</v>
      </c>
      <c r="N46" s="285"/>
      <c r="O46" s="808"/>
      <c r="P46" s="809"/>
      <c r="Q46" s="809"/>
      <c r="R46" s="809"/>
      <c r="S46" s="809"/>
      <c r="T46" s="809"/>
      <c r="U46" s="809"/>
      <c r="V46" s="810"/>
      <c r="W46" s="286" t="s">
        <v>508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36" s="35" customFormat="1" ht="45">
      <c r="A47" s="744"/>
      <c r="B47" s="744"/>
      <c r="C47" s="744">
        <v>1</v>
      </c>
      <c r="D47" s="340"/>
      <c r="E47" s="491"/>
      <c r="F47" s="491"/>
      <c r="G47" s="491"/>
      <c r="H47" s="491"/>
      <c r="I47" s="344"/>
      <c r="J47" s="181"/>
      <c r="K47" s="101"/>
      <c r="L47" s="339" t="e">
        <f ca="1">mergeValue(A47) &amp;"."&amp; mergeValue(B47)&amp;"."&amp; mergeValue(C47)</f>
        <v>#NAME?</v>
      </c>
      <c r="M47" s="160" t="s">
        <v>652</v>
      </c>
      <c r="N47" s="285"/>
      <c r="O47" s="808"/>
      <c r="P47" s="809"/>
      <c r="Q47" s="809"/>
      <c r="R47" s="809"/>
      <c r="S47" s="809"/>
      <c r="T47" s="809"/>
      <c r="U47" s="809"/>
      <c r="V47" s="810"/>
      <c r="W47" s="286" t="s">
        <v>653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36" s="35" customFormat="1" ht="33.75">
      <c r="A48" s="744"/>
      <c r="B48" s="744"/>
      <c r="C48" s="744"/>
      <c r="D48" s="744">
        <v>1</v>
      </c>
      <c r="E48" s="491"/>
      <c r="F48" s="491"/>
      <c r="G48" s="491"/>
      <c r="H48" s="491"/>
      <c r="I48" s="737"/>
      <c r="J48" s="181"/>
      <c r="K48" s="101"/>
      <c r="L48" s="339" t="e">
        <f ca="1">mergeValue(A48) &amp;"."&amp; mergeValue(B48)&amp;"."&amp; mergeValue(C48)&amp;"."&amp; mergeValue(D48)</f>
        <v>#NAME?</v>
      </c>
      <c r="M48" s="161" t="s">
        <v>409</v>
      </c>
      <c r="N48" s="285"/>
      <c r="O48" s="820"/>
      <c r="P48" s="821"/>
      <c r="Q48" s="821"/>
      <c r="R48" s="821"/>
      <c r="S48" s="821"/>
      <c r="T48" s="821"/>
      <c r="U48" s="821"/>
      <c r="V48" s="822"/>
      <c r="W48" s="286" t="s">
        <v>629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36" s="35" customFormat="1" ht="33.75">
      <c r="A49" s="744"/>
      <c r="B49" s="744"/>
      <c r="C49" s="744"/>
      <c r="D49" s="744"/>
      <c r="E49" s="744">
        <v>1</v>
      </c>
      <c r="F49" s="491"/>
      <c r="G49" s="491"/>
      <c r="H49" s="491"/>
      <c r="I49" s="737"/>
      <c r="J49" s="737"/>
      <c r="K49" s="101"/>
      <c r="L49" s="339" t="e">
        <f ca="1">mergeValue(A49) &amp;"."&amp; mergeValue(B49)&amp;"."&amp; mergeValue(C49)&amp;"."&amp; mergeValue(D49)&amp;"."&amp; mergeValue(E49)</f>
        <v>#NAME?</v>
      </c>
      <c r="M49" s="172" t="s">
        <v>10</v>
      </c>
      <c r="N49" s="286"/>
      <c r="O49" s="823"/>
      <c r="P49" s="824"/>
      <c r="Q49" s="824"/>
      <c r="R49" s="824"/>
      <c r="S49" s="824"/>
      <c r="T49" s="824"/>
      <c r="U49" s="824"/>
      <c r="V49" s="825"/>
      <c r="W49" s="286" t="s">
        <v>509</v>
      </c>
      <c r="X49" s="298"/>
      <c r="Y49" s="317" t="e">
        <f ca="1">strCheckUnique(Z49:Z52)</f>
        <v>#NAME?</v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36" s="35" customFormat="1" ht="66" customHeight="1">
      <c r="A50" s="744"/>
      <c r="B50" s="744"/>
      <c r="C50" s="744"/>
      <c r="D50" s="744"/>
      <c r="E50" s="744"/>
      <c r="F50" s="340">
        <v>1</v>
      </c>
      <c r="G50" s="340"/>
      <c r="H50" s="340"/>
      <c r="I50" s="737"/>
      <c r="J50" s="737"/>
      <c r="K50" s="344"/>
      <c r="L50" s="339" t="e">
        <f ca="1">mergeValue(A50) &amp;"."&amp; mergeValue(B50)&amp;"."&amp; mergeValue(C50)&amp;"."&amp; mergeValue(D50)&amp;"."&amp; mergeValue(E50)&amp;"."&amp; mergeValue(F50)</f>
        <v>#NAME?</v>
      </c>
      <c r="M50" s="333"/>
      <c r="N50" s="741"/>
      <c r="O50" s="192"/>
      <c r="P50" s="192"/>
      <c r="Q50" s="192"/>
      <c r="R50" s="742"/>
      <c r="S50" s="740" t="s">
        <v>87</v>
      </c>
      <c r="T50" s="742"/>
      <c r="U50" s="740" t="s">
        <v>88</v>
      </c>
      <c r="V50" s="282"/>
      <c r="W50" s="748" t="s">
        <v>510</v>
      </c>
      <c r="X50" s="298" t="e">
        <f ca="1">strCheckDate(O51:V51)</f>
        <v>#NAME?</v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36" s="35" customFormat="1" ht="14.25" hidden="1" customHeight="1">
      <c r="A51" s="744"/>
      <c r="B51" s="744"/>
      <c r="C51" s="744"/>
      <c r="D51" s="744"/>
      <c r="E51" s="744"/>
      <c r="F51" s="340"/>
      <c r="G51" s="340"/>
      <c r="H51" s="340"/>
      <c r="I51" s="737"/>
      <c r="J51" s="737"/>
      <c r="K51" s="344"/>
      <c r="L51" s="171"/>
      <c r="M51" s="205"/>
      <c r="N51" s="741"/>
      <c r="O51" s="299"/>
      <c r="P51" s="296"/>
      <c r="Q51" s="297" t="str">
        <f>R50 &amp; "-" &amp; T50</f>
        <v>-</v>
      </c>
      <c r="R51" s="742"/>
      <c r="S51" s="740"/>
      <c r="T51" s="743"/>
      <c r="U51" s="740"/>
      <c r="V51" s="282"/>
      <c r="W51" s="749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36" ht="15" customHeight="1">
      <c r="A52" s="744"/>
      <c r="B52" s="744"/>
      <c r="C52" s="744"/>
      <c r="D52" s="744"/>
      <c r="E52" s="744"/>
      <c r="F52" s="340"/>
      <c r="G52" s="340"/>
      <c r="H52" s="340"/>
      <c r="I52" s="737"/>
      <c r="J52" s="737"/>
      <c r="K52" s="201"/>
      <c r="L52" s="112"/>
      <c r="M52" s="175" t="s">
        <v>410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50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36" ht="15" customHeight="1">
      <c r="A53" s="744"/>
      <c r="B53" s="744"/>
      <c r="C53" s="744"/>
      <c r="D53" s="744"/>
      <c r="E53" s="340"/>
      <c r="F53" s="491"/>
      <c r="G53" s="491"/>
      <c r="H53" s="491"/>
      <c r="I53" s="737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6" ht="15" customHeight="1">
      <c r="A54" s="744"/>
      <c r="B54" s="744"/>
      <c r="C54" s="744"/>
      <c r="D54" s="340"/>
      <c r="E54" s="345"/>
      <c r="F54" s="491"/>
      <c r="G54" s="491"/>
      <c r="H54" s="491"/>
      <c r="I54" s="201"/>
      <c r="J54" s="85"/>
      <c r="K54" s="180"/>
      <c r="L54" s="112"/>
      <c r="M54" s="163" t="s">
        <v>411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6" ht="15" customHeight="1">
      <c r="A55" s="744"/>
      <c r="B55" s="744"/>
      <c r="C55" s="340"/>
      <c r="D55" s="340"/>
      <c r="E55" s="345"/>
      <c r="F55" s="491"/>
      <c r="G55" s="491"/>
      <c r="H55" s="491"/>
      <c r="I55" s="201"/>
      <c r="J55" s="85"/>
      <c r="K55" s="180"/>
      <c r="L55" s="112"/>
      <c r="M55" s="162" t="s">
        <v>660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6" ht="15" customHeight="1">
      <c r="A56" s="744"/>
      <c r="B56" s="340"/>
      <c r="C56" s="345"/>
      <c r="D56" s="345"/>
      <c r="E56" s="345"/>
      <c r="F56" s="491"/>
      <c r="G56" s="491"/>
      <c r="H56" s="491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6" ht="15" customHeight="1">
      <c r="A57" s="340"/>
      <c r="B57" s="346"/>
      <c r="C57" s="346"/>
      <c r="D57" s="346"/>
      <c r="E57" s="347"/>
      <c r="F57" s="346"/>
      <c r="G57" s="491"/>
      <c r="H57" s="491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6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36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36" s="35" customFormat="1" ht="22.5">
      <c r="A61" s="744">
        <v>1</v>
      </c>
      <c r="B61" s="340"/>
      <c r="C61" s="340"/>
      <c r="D61" s="340"/>
      <c r="E61" s="341"/>
      <c r="F61" s="491"/>
      <c r="G61" s="491"/>
      <c r="H61" s="491"/>
      <c r="I61" s="343"/>
      <c r="J61" s="180"/>
      <c r="K61" s="180"/>
      <c r="L61" s="339" t="e">
        <f ca="1">mergeValue(A61)</f>
        <v>#NAME?</v>
      </c>
      <c r="M61" s="593" t="s">
        <v>23</v>
      </c>
      <c r="N61" s="577"/>
      <c r="O61" s="739"/>
      <c r="P61" s="739"/>
      <c r="Q61" s="739"/>
      <c r="R61" s="739"/>
      <c r="S61" s="739"/>
      <c r="T61" s="739"/>
      <c r="U61" s="739"/>
      <c r="V61" s="739"/>
      <c r="W61" s="606" t="s">
        <v>507</v>
      </c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</row>
    <row r="62" spans="1:36" s="35" customFormat="1" ht="22.5">
      <c r="A62" s="744"/>
      <c r="B62" s="744">
        <v>1</v>
      </c>
      <c r="C62" s="340"/>
      <c r="D62" s="340"/>
      <c r="E62" s="491"/>
      <c r="F62" s="491"/>
      <c r="G62" s="491"/>
      <c r="H62" s="491"/>
      <c r="I62" s="200"/>
      <c r="J62" s="181"/>
      <c r="L62" s="339" t="e">
        <f ca="1">mergeValue(A62) &amp;"."&amp; mergeValue(B62)</f>
        <v>#NAME?</v>
      </c>
      <c r="M62" s="159" t="s">
        <v>18</v>
      </c>
      <c r="N62" s="285"/>
      <c r="O62" s="739"/>
      <c r="P62" s="739"/>
      <c r="Q62" s="739"/>
      <c r="R62" s="739"/>
      <c r="S62" s="739"/>
      <c r="T62" s="739"/>
      <c r="U62" s="739"/>
      <c r="V62" s="739"/>
      <c r="W62" s="286" t="s">
        <v>508</v>
      </c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</row>
    <row r="63" spans="1:36" s="35" customFormat="1" ht="45">
      <c r="A63" s="744"/>
      <c r="B63" s="744"/>
      <c r="C63" s="744">
        <v>1</v>
      </c>
      <c r="D63" s="340"/>
      <c r="E63" s="491"/>
      <c r="F63" s="491"/>
      <c r="G63" s="491"/>
      <c r="H63" s="491"/>
      <c r="I63" s="344"/>
      <c r="J63" s="181"/>
      <c r="K63" s="101"/>
      <c r="L63" s="339" t="e">
        <f ca="1">mergeValue(A63) &amp;"."&amp; mergeValue(B63)&amp;"."&amp; mergeValue(C63)</f>
        <v>#NAME?</v>
      </c>
      <c r="M63" s="160" t="s">
        <v>652</v>
      </c>
      <c r="N63" s="285"/>
      <c r="O63" s="739"/>
      <c r="P63" s="739"/>
      <c r="Q63" s="739"/>
      <c r="R63" s="739"/>
      <c r="S63" s="739"/>
      <c r="T63" s="739"/>
      <c r="U63" s="739"/>
      <c r="V63" s="739"/>
      <c r="W63" s="286" t="s">
        <v>653</v>
      </c>
      <c r="X63" s="298"/>
      <c r="Y63" s="298"/>
      <c r="Z63" s="298"/>
      <c r="AA63" s="317"/>
      <c r="AB63" s="298"/>
      <c r="AC63" s="298"/>
      <c r="AD63" s="298"/>
      <c r="AE63" s="298"/>
      <c r="AF63" s="298"/>
      <c r="AG63" s="298"/>
      <c r="AH63" s="298"/>
    </row>
    <row r="64" spans="1:36" s="35" customFormat="1" ht="33.75">
      <c r="A64" s="744"/>
      <c r="B64" s="744"/>
      <c r="C64" s="744"/>
      <c r="D64" s="744">
        <v>1</v>
      </c>
      <c r="E64" s="491"/>
      <c r="F64" s="491"/>
      <c r="G64" s="491"/>
      <c r="H64" s="491"/>
      <c r="I64" s="737"/>
      <c r="J64" s="181"/>
      <c r="K64" s="101"/>
      <c r="L64" s="339" t="e">
        <f ca="1">mergeValue(A64) &amp;"."&amp; mergeValue(B64)&amp;"."&amp; mergeValue(C64)&amp;"."&amp; mergeValue(D64)</f>
        <v>#NAME?</v>
      </c>
      <c r="M64" s="161" t="s">
        <v>409</v>
      </c>
      <c r="N64" s="285"/>
      <c r="O64" s="754"/>
      <c r="P64" s="754"/>
      <c r="Q64" s="754"/>
      <c r="R64" s="754"/>
      <c r="S64" s="754"/>
      <c r="T64" s="754"/>
      <c r="U64" s="754"/>
      <c r="V64" s="754"/>
      <c r="W64" s="286" t="s">
        <v>629</v>
      </c>
      <c r="X64" s="298"/>
      <c r="Y64" s="298"/>
      <c r="Z64" s="298"/>
      <c r="AA64" s="317"/>
      <c r="AB64" s="298"/>
      <c r="AC64" s="298"/>
      <c r="AD64" s="298"/>
      <c r="AE64" s="298"/>
      <c r="AF64" s="298"/>
      <c r="AG64" s="298"/>
      <c r="AH64" s="298"/>
    </row>
    <row r="65" spans="1:36" s="35" customFormat="1" ht="33.75">
      <c r="A65" s="744"/>
      <c r="B65" s="744"/>
      <c r="C65" s="744"/>
      <c r="D65" s="744"/>
      <c r="E65" s="744">
        <v>1</v>
      </c>
      <c r="F65" s="491"/>
      <c r="G65" s="491"/>
      <c r="H65" s="491"/>
      <c r="I65" s="737"/>
      <c r="J65" s="737"/>
      <c r="K65" s="101"/>
      <c r="L65" s="339" t="e">
        <f ca="1">mergeValue(A65) &amp;"."&amp; mergeValue(B65)&amp;"."&amp; mergeValue(C65)&amp;"."&amp; mergeValue(D65)&amp;"."&amp; mergeValue(E65)</f>
        <v>#NAME?</v>
      </c>
      <c r="M65" s="172" t="s">
        <v>10</v>
      </c>
      <c r="N65" s="286"/>
      <c r="O65" s="753"/>
      <c r="P65" s="753"/>
      <c r="Q65" s="753"/>
      <c r="R65" s="753"/>
      <c r="S65" s="753"/>
      <c r="T65" s="753"/>
      <c r="U65" s="753"/>
      <c r="V65" s="753"/>
      <c r="W65" s="286" t="s">
        <v>509</v>
      </c>
      <c r="X65" s="298"/>
      <c r="Y65" s="317" t="e">
        <f ca="1">strCheckUnique(Z65:Z68)</f>
        <v>#NAME?</v>
      </c>
      <c r="Z65" s="298"/>
      <c r="AA65" s="317"/>
      <c r="AB65" s="298"/>
      <c r="AC65" s="298"/>
      <c r="AD65" s="298"/>
      <c r="AE65" s="298"/>
      <c r="AF65" s="298"/>
      <c r="AG65" s="298"/>
      <c r="AH65" s="298"/>
    </row>
    <row r="66" spans="1:36" s="35" customFormat="1" ht="66" customHeight="1">
      <c r="A66" s="744"/>
      <c r="B66" s="744"/>
      <c r="C66" s="744"/>
      <c r="D66" s="744"/>
      <c r="E66" s="744"/>
      <c r="F66" s="340">
        <v>1</v>
      </c>
      <c r="G66" s="340"/>
      <c r="H66" s="340"/>
      <c r="I66" s="737"/>
      <c r="J66" s="737"/>
      <c r="K66" s="344"/>
      <c r="L66" s="339" t="e">
        <f ca="1">mergeValue(A66) &amp;"."&amp; mergeValue(B66)&amp;"."&amp; mergeValue(C66)&amp;"."&amp; mergeValue(D66)&amp;"."&amp; mergeValue(E66)&amp;"."&amp; mergeValue(F66)</f>
        <v>#NAME?</v>
      </c>
      <c r="M66" s="333"/>
      <c r="N66" s="741"/>
      <c r="O66" s="192"/>
      <c r="P66" s="192"/>
      <c r="Q66" s="192"/>
      <c r="R66" s="742"/>
      <c r="S66" s="740" t="s">
        <v>87</v>
      </c>
      <c r="T66" s="742"/>
      <c r="U66" s="740" t="s">
        <v>88</v>
      </c>
      <c r="V66" s="282"/>
      <c r="W66" s="748" t="s">
        <v>510</v>
      </c>
      <c r="X66" s="298" t="e">
        <f ca="1">strCheckDate(O67:V67)</f>
        <v>#NAME?</v>
      </c>
      <c r="Y66" s="298"/>
      <c r="Z66" s="317" t="str">
        <f>IF(M66="","",M66 )</f>
        <v/>
      </c>
      <c r="AA66" s="317"/>
      <c r="AB66" s="317"/>
      <c r="AC66" s="317"/>
      <c r="AD66" s="298"/>
      <c r="AE66" s="298"/>
      <c r="AF66" s="298"/>
      <c r="AG66" s="298"/>
      <c r="AH66" s="298"/>
    </row>
    <row r="67" spans="1:36" s="35" customFormat="1" ht="14.25" hidden="1" customHeight="1">
      <c r="A67" s="744"/>
      <c r="B67" s="744"/>
      <c r="C67" s="744"/>
      <c r="D67" s="744"/>
      <c r="E67" s="744"/>
      <c r="F67" s="340"/>
      <c r="G67" s="340"/>
      <c r="H67" s="340"/>
      <c r="I67" s="737"/>
      <c r="J67" s="737"/>
      <c r="K67" s="344"/>
      <c r="L67" s="171"/>
      <c r="M67" s="205"/>
      <c r="N67" s="741"/>
      <c r="O67" s="299"/>
      <c r="P67" s="296"/>
      <c r="Q67" s="297" t="str">
        <f>R66 &amp; "-" &amp; T66</f>
        <v>-</v>
      </c>
      <c r="R67" s="742"/>
      <c r="S67" s="740"/>
      <c r="T67" s="743"/>
      <c r="U67" s="740"/>
      <c r="V67" s="282"/>
      <c r="W67" s="749"/>
      <c r="X67" s="298"/>
      <c r="Y67" s="298"/>
      <c r="Z67" s="298"/>
      <c r="AA67" s="317"/>
      <c r="AB67" s="298"/>
      <c r="AC67" s="298"/>
      <c r="AD67" s="298"/>
      <c r="AE67" s="298"/>
      <c r="AF67" s="298"/>
      <c r="AG67" s="298"/>
      <c r="AH67" s="298"/>
    </row>
    <row r="68" spans="1:36" ht="15" customHeight="1">
      <c r="A68" s="744"/>
      <c r="B68" s="744"/>
      <c r="C68" s="744"/>
      <c r="D68" s="744"/>
      <c r="E68" s="744"/>
      <c r="F68" s="340"/>
      <c r="G68" s="340"/>
      <c r="H68" s="340"/>
      <c r="I68" s="737"/>
      <c r="J68" s="737"/>
      <c r="K68" s="201"/>
      <c r="L68" s="112"/>
      <c r="M68" s="175" t="s">
        <v>410</v>
      </c>
      <c r="N68" s="197"/>
      <c r="O68" s="157"/>
      <c r="P68" s="157"/>
      <c r="Q68" s="157"/>
      <c r="R68" s="262"/>
      <c r="S68" s="198"/>
      <c r="T68" s="198"/>
      <c r="U68" s="198"/>
      <c r="V68" s="186"/>
      <c r="W68" s="750"/>
      <c r="X68" s="307"/>
      <c r="Y68" s="307"/>
      <c r="Z68" s="307"/>
      <c r="AA68" s="317"/>
      <c r="AB68" s="307"/>
      <c r="AC68" s="298"/>
      <c r="AD68" s="298"/>
      <c r="AE68" s="298"/>
      <c r="AF68" s="298"/>
      <c r="AG68" s="298"/>
      <c r="AH68" s="298"/>
      <c r="AI68" s="35"/>
    </row>
    <row r="69" spans="1:36" ht="14.25">
      <c r="A69" s="744"/>
      <c r="B69" s="744"/>
      <c r="C69" s="744"/>
      <c r="D69" s="744"/>
      <c r="E69" s="340"/>
      <c r="F69" s="491"/>
      <c r="G69" s="491"/>
      <c r="H69" s="491"/>
      <c r="I69" s="737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98"/>
      <c r="W69" s="186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36" ht="14.25">
      <c r="A70" s="744"/>
      <c r="B70" s="744"/>
      <c r="C70" s="744"/>
      <c r="D70" s="340"/>
      <c r="E70" s="345"/>
      <c r="F70" s="491"/>
      <c r="G70" s="491"/>
      <c r="H70" s="491"/>
      <c r="I70" s="201"/>
      <c r="J70" s="85"/>
      <c r="K70" s="180"/>
      <c r="L70" s="112"/>
      <c r="M70" s="163" t="s">
        <v>411</v>
      </c>
      <c r="N70" s="197"/>
      <c r="O70" s="157"/>
      <c r="P70" s="157"/>
      <c r="Q70" s="157"/>
      <c r="R70" s="262"/>
      <c r="S70" s="198"/>
      <c r="T70" s="198"/>
      <c r="U70" s="197"/>
      <c r="V70" s="198"/>
      <c r="W70" s="186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36" ht="14.25">
      <c r="A71" s="744"/>
      <c r="B71" s="744"/>
      <c r="C71" s="340"/>
      <c r="D71" s="340"/>
      <c r="E71" s="345"/>
      <c r="F71" s="491"/>
      <c r="G71" s="491"/>
      <c r="H71" s="491"/>
      <c r="I71" s="201"/>
      <c r="J71" s="85"/>
      <c r="K71" s="180"/>
      <c r="L71" s="112"/>
      <c r="M71" s="162" t="s">
        <v>660</v>
      </c>
      <c r="N71" s="198"/>
      <c r="O71" s="162"/>
      <c r="P71" s="162"/>
      <c r="Q71" s="162"/>
      <c r="R71" s="262"/>
      <c r="S71" s="198"/>
      <c r="T71" s="198"/>
      <c r="U71" s="197"/>
      <c r="V71" s="198"/>
      <c r="W71" s="186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36" ht="14.25">
      <c r="A72" s="744"/>
      <c r="B72" s="340"/>
      <c r="C72" s="345"/>
      <c r="D72" s="345"/>
      <c r="E72" s="345"/>
      <c r="F72" s="491"/>
      <c r="G72" s="491"/>
      <c r="H72" s="491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98"/>
      <c r="W72" s="186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36" ht="14.25">
      <c r="A73" s="340"/>
      <c r="B73" s="346"/>
      <c r="C73" s="346"/>
      <c r="D73" s="346"/>
      <c r="E73" s="347"/>
      <c r="F73" s="346"/>
      <c r="G73" s="491"/>
      <c r="H73" s="491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36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36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36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36" s="35" customFormat="1" ht="22.5">
      <c r="A77" s="744">
        <v>1</v>
      </c>
      <c r="B77" s="340"/>
      <c r="C77" s="340"/>
      <c r="D77" s="340"/>
      <c r="E77" s="341"/>
      <c r="F77" s="491"/>
      <c r="G77" s="491"/>
      <c r="H77" s="491"/>
      <c r="I77" s="343"/>
      <c r="J77" s="180"/>
      <c r="K77" s="180"/>
      <c r="L77" s="339" t="e">
        <f ca="1">mergeValue(A77)</f>
        <v>#NAME?</v>
      </c>
      <c r="M77" s="593" t="s">
        <v>23</v>
      </c>
      <c r="N77" s="577"/>
      <c r="O77" s="808"/>
      <c r="P77" s="809"/>
      <c r="Q77" s="809"/>
      <c r="R77" s="809"/>
      <c r="S77" s="809"/>
      <c r="T77" s="809"/>
      <c r="U77" s="809"/>
      <c r="V77" s="810"/>
      <c r="W77" s="606" t="s">
        <v>507</v>
      </c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</row>
    <row r="78" spans="1:36" s="35" customFormat="1" ht="22.5">
      <c r="A78" s="744"/>
      <c r="B78" s="744">
        <v>1</v>
      </c>
      <c r="C78" s="340"/>
      <c r="D78" s="340"/>
      <c r="E78" s="491"/>
      <c r="F78" s="491"/>
      <c r="G78" s="491"/>
      <c r="H78" s="491"/>
      <c r="I78" s="200"/>
      <c r="J78" s="181"/>
      <c r="L78" s="339" t="e">
        <f ca="1">mergeValue(A78) &amp;"."&amp; mergeValue(B78)</f>
        <v>#NAME?</v>
      </c>
      <c r="M78" s="159" t="s">
        <v>18</v>
      </c>
      <c r="N78" s="285"/>
      <c r="O78" s="808"/>
      <c r="P78" s="809"/>
      <c r="Q78" s="809"/>
      <c r="R78" s="809"/>
      <c r="S78" s="809"/>
      <c r="T78" s="809"/>
      <c r="U78" s="809"/>
      <c r="V78" s="810"/>
      <c r="W78" s="286" t="s">
        <v>508</v>
      </c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</row>
    <row r="79" spans="1:36" s="35" customFormat="1" ht="45">
      <c r="A79" s="744"/>
      <c r="B79" s="744"/>
      <c r="C79" s="744">
        <v>1</v>
      </c>
      <c r="D79" s="340"/>
      <c r="E79" s="491"/>
      <c r="F79" s="491"/>
      <c r="G79" s="491"/>
      <c r="H79" s="491"/>
      <c r="I79" s="344"/>
      <c r="J79" s="181"/>
      <c r="K79" s="101"/>
      <c r="L79" s="339" t="e">
        <f ca="1">mergeValue(A79) &amp;"."&amp; mergeValue(B79)&amp;"."&amp; mergeValue(C79)</f>
        <v>#NAME?</v>
      </c>
      <c r="M79" s="160" t="s">
        <v>652</v>
      </c>
      <c r="N79" s="285"/>
      <c r="O79" s="808"/>
      <c r="P79" s="809"/>
      <c r="Q79" s="809"/>
      <c r="R79" s="809"/>
      <c r="S79" s="809"/>
      <c r="T79" s="809"/>
      <c r="U79" s="809"/>
      <c r="V79" s="810"/>
      <c r="W79" s="286" t="s">
        <v>653</v>
      </c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</row>
    <row r="80" spans="1:36" s="35" customFormat="1" ht="33.75">
      <c r="A80" s="744"/>
      <c r="B80" s="744"/>
      <c r="C80" s="744"/>
      <c r="D80" s="744">
        <v>1</v>
      </c>
      <c r="E80" s="491"/>
      <c r="F80" s="491"/>
      <c r="G80" s="491"/>
      <c r="H80" s="491"/>
      <c r="I80" s="737"/>
      <c r="J80" s="181"/>
      <c r="K80" s="101"/>
      <c r="L80" s="339" t="e">
        <f ca="1">mergeValue(A80) &amp;"."&amp; mergeValue(B80)&amp;"."&amp; mergeValue(C80)&amp;"."&amp; mergeValue(D80)</f>
        <v>#NAME?</v>
      </c>
      <c r="M80" s="161" t="s">
        <v>409</v>
      </c>
      <c r="N80" s="285"/>
      <c r="O80" s="820"/>
      <c r="P80" s="821"/>
      <c r="Q80" s="821"/>
      <c r="R80" s="821"/>
      <c r="S80" s="821"/>
      <c r="T80" s="821"/>
      <c r="U80" s="821"/>
      <c r="V80" s="822"/>
      <c r="W80" s="286" t="s">
        <v>629</v>
      </c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</row>
    <row r="81" spans="1:40" s="35" customFormat="1" ht="33.75">
      <c r="A81" s="744"/>
      <c r="B81" s="744"/>
      <c r="C81" s="744"/>
      <c r="D81" s="744"/>
      <c r="E81" s="744">
        <v>1</v>
      </c>
      <c r="F81" s="491"/>
      <c r="G81" s="491"/>
      <c r="H81" s="491"/>
      <c r="I81" s="737"/>
      <c r="J81" s="737"/>
      <c r="K81" s="101"/>
      <c r="L81" s="339" t="e">
        <f ca="1">mergeValue(A81) &amp;"."&amp; mergeValue(B81)&amp;"."&amp; mergeValue(C81)&amp;"."&amp; mergeValue(D81)&amp;"."&amp; mergeValue(E81)</f>
        <v>#NAME?</v>
      </c>
      <c r="M81" s="172" t="s">
        <v>10</v>
      </c>
      <c r="N81" s="286"/>
      <c r="O81" s="823"/>
      <c r="P81" s="824"/>
      <c r="Q81" s="824"/>
      <c r="R81" s="824"/>
      <c r="S81" s="824"/>
      <c r="T81" s="824"/>
      <c r="U81" s="824"/>
      <c r="V81" s="825"/>
      <c r="W81" s="286" t="s">
        <v>509</v>
      </c>
      <c r="X81" s="298"/>
      <c r="Y81" s="317" t="e">
        <f ca="1">strCheckUnique(Z81:Z84)</f>
        <v>#NAME?</v>
      </c>
      <c r="Z81" s="298"/>
      <c r="AA81" s="317"/>
      <c r="AB81" s="298"/>
      <c r="AC81" s="298"/>
      <c r="AD81" s="298"/>
      <c r="AE81" s="298"/>
      <c r="AF81" s="298"/>
      <c r="AG81" s="298"/>
      <c r="AH81" s="298"/>
      <c r="AI81" s="298"/>
    </row>
    <row r="82" spans="1:40" s="35" customFormat="1" ht="66" customHeight="1">
      <c r="A82" s="744"/>
      <c r="B82" s="744"/>
      <c r="C82" s="744"/>
      <c r="D82" s="744"/>
      <c r="E82" s="744"/>
      <c r="F82" s="340">
        <v>1</v>
      </c>
      <c r="G82" s="340"/>
      <c r="H82" s="340"/>
      <c r="I82" s="737"/>
      <c r="J82" s="737"/>
      <c r="K82" s="344"/>
      <c r="L82" s="339" t="e">
        <f ca="1">mergeValue(A82) &amp;"."&amp; mergeValue(B82)&amp;"."&amp; mergeValue(C82)&amp;"."&amp; mergeValue(D82)&amp;"."&amp; mergeValue(E82)&amp;"."&amp; mergeValue(F82)</f>
        <v>#NAME?</v>
      </c>
      <c r="M82" s="333"/>
      <c r="N82" s="299"/>
      <c r="O82" s="192"/>
      <c r="P82" s="192"/>
      <c r="Q82" s="192"/>
      <c r="R82" s="742"/>
      <c r="S82" s="740" t="s">
        <v>87</v>
      </c>
      <c r="T82" s="742"/>
      <c r="U82" s="740" t="s">
        <v>88</v>
      </c>
      <c r="V82" s="282"/>
      <c r="W82" s="748" t="s">
        <v>510</v>
      </c>
      <c r="X82" s="298" t="e">
        <f ca="1">strCheckDate(O83:V83)</f>
        <v>#NAME?</v>
      </c>
      <c r="Y82" s="317"/>
      <c r="Z82" s="317" t="str">
        <f>IF(M82="","",M82 )</f>
        <v/>
      </c>
      <c r="AA82" s="317"/>
      <c r="AB82" s="317"/>
      <c r="AC82" s="317"/>
      <c r="AD82" s="298"/>
      <c r="AE82" s="298"/>
      <c r="AF82" s="298"/>
      <c r="AG82" s="298"/>
      <c r="AH82" s="298"/>
      <c r="AI82" s="298"/>
    </row>
    <row r="83" spans="1:40" s="35" customFormat="1" ht="14.25" hidden="1" customHeight="1">
      <c r="A83" s="744"/>
      <c r="B83" s="744"/>
      <c r="C83" s="744"/>
      <c r="D83" s="744"/>
      <c r="E83" s="744"/>
      <c r="F83" s="340"/>
      <c r="G83" s="340"/>
      <c r="H83" s="340"/>
      <c r="I83" s="737"/>
      <c r="J83" s="737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42"/>
      <c r="S83" s="740"/>
      <c r="T83" s="743"/>
      <c r="U83" s="740"/>
      <c r="V83" s="282"/>
      <c r="W83" s="749"/>
      <c r="X83" s="298"/>
      <c r="Y83" s="317"/>
      <c r="Z83" s="317"/>
      <c r="AA83" s="317"/>
      <c r="AB83" s="317"/>
      <c r="AC83" s="317"/>
      <c r="AD83" s="298"/>
      <c r="AE83" s="298"/>
      <c r="AF83" s="298"/>
      <c r="AG83" s="298"/>
      <c r="AH83" s="298"/>
      <c r="AI83" s="298"/>
    </row>
    <row r="84" spans="1:40" ht="15" customHeight="1">
      <c r="A84" s="744"/>
      <c r="B84" s="744"/>
      <c r="C84" s="744"/>
      <c r="D84" s="744"/>
      <c r="E84" s="744"/>
      <c r="F84" s="340"/>
      <c r="G84" s="340"/>
      <c r="H84" s="340"/>
      <c r="I84" s="737"/>
      <c r="J84" s="737"/>
      <c r="K84" s="201"/>
      <c r="L84" s="112"/>
      <c r="M84" s="175" t="s">
        <v>410</v>
      </c>
      <c r="N84" s="164"/>
      <c r="O84" s="157"/>
      <c r="P84" s="157"/>
      <c r="Q84" s="157"/>
      <c r="R84" s="262"/>
      <c r="S84" s="198"/>
      <c r="T84" s="198"/>
      <c r="U84" s="198"/>
      <c r="V84" s="186"/>
      <c r="W84" s="750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</row>
    <row r="85" spans="1:40" ht="14.25">
      <c r="A85" s="744"/>
      <c r="B85" s="744"/>
      <c r="C85" s="744"/>
      <c r="D85" s="744"/>
      <c r="E85" s="340"/>
      <c r="F85" s="491"/>
      <c r="G85" s="491"/>
      <c r="H85" s="491"/>
      <c r="I85" s="737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98"/>
      <c r="W85" s="186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</row>
    <row r="86" spans="1:40" ht="14.25">
      <c r="A86" s="744"/>
      <c r="B86" s="744"/>
      <c r="C86" s="744"/>
      <c r="D86" s="340"/>
      <c r="E86" s="345"/>
      <c r="F86" s="491"/>
      <c r="G86" s="491"/>
      <c r="H86" s="491"/>
      <c r="I86" s="201"/>
      <c r="J86" s="85"/>
      <c r="K86" s="180"/>
      <c r="L86" s="112"/>
      <c r="M86" s="163" t="s">
        <v>411</v>
      </c>
      <c r="N86" s="162"/>
      <c r="O86" s="157"/>
      <c r="P86" s="157"/>
      <c r="Q86" s="157"/>
      <c r="R86" s="262"/>
      <c r="S86" s="198"/>
      <c r="T86" s="198"/>
      <c r="U86" s="197"/>
      <c r="V86" s="198"/>
      <c r="W86" s="186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</row>
    <row r="87" spans="1:40" ht="14.25">
      <c r="A87" s="744"/>
      <c r="B87" s="744"/>
      <c r="C87" s="340"/>
      <c r="D87" s="340"/>
      <c r="E87" s="345"/>
      <c r="F87" s="491"/>
      <c r="G87" s="491"/>
      <c r="H87" s="491"/>
      <c r="I87" s="201"/>
      <c r="J87" s="85"/>
      <c r="K87" s="180"/>
      <c r="L87" s="112"/>
      <c r="M87" s="162" t="s">
        <v>660</v>
      </c>
      <c r="N87" s="162"/>
      <c r="O87" s="162"/>
      <c r="P87" s="162"/>
      <c r="Q87" s="162"/>
      <c r="R87" s="262"/>
      <c r="S87" s="198"/>
      <c r="T87" s="198"/>
      <c r="U87" s="197"/>
      <c r="V87" s="198"/>
      <c r="W87" s="186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</row>
    <row r="88" spans="1:40" ht="14.25">
      <c r="A88" s="744"/>
      <c r="B88" s="340"/>
      <c r="C88" s="345"/>
      <c r="D88" s="345"/>
      <c r="E88" s="345"/>
      <c r="F88" s="491"/>
      <c r="G88" s="491"/>
      <c r="H88" s="491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98"/>
      <c r="W88" s="186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</row>
    <row r="89" spans="1:40" ht="14.25">
      <c r="A89" s="340"/>
      <c r="B89" s="346"/>
      <c r="C89" s="346"/>
      <c r="D89" s="346"/>
      <c r="E89" s="347"/>
      <c r="F89" s="346"/>
      <c r="G89" s="491"/>
      <c r="H89" s="491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40" s="34" customFormat="1" ht="17.100000000000001" hidden="1" customHeight="1">
      <c r="G90" s="34" t="s">
        <v>15</v>
      </c>
      <c r="I90" s="34" t="s">
        <v>71</v>
      </c>
      <c r="V90" s="183"/>
    </row>
    <row r="91" spans="1:40" ht="17.100000000000001" hidden="1" customHeight="1">
      <c r="X91" s="127"/>
      <c r="Y91" s="42"/>
      <c r="Z91" s="42"/>
    </row>
    <row r="92" spans="1:40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808"/>
      <c r="P92" s="809"/>
      <c r="Q92" s="809"/>
      <c r="R92" s="809"/>
      <c r="S92" s="809"/>
      <c r="T92" s="809"/>
      <c r="U92" s="809"/>
      <c r="V92" s="809"/>
      <c r="W92" s="809"/>
      <c r="X92" s="809"/>
      <c r="Y92" s="809"/>
      <c r="Z92" s="809"/>
      <c r="AA92" s="810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40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808"/>
      <c r="P93" s="809"/>
      <c r="Q93" s="809"/>
      <c r="R93" s="809"/>
      <c r="S93" s="809"/>
      <c r="T93" s="809"/>
      <c r="U93" s="809"/>
      <c r="V93" s="809"/>
      <c r="W93" s="809"/>
      <c r="X93" s="809"/>
      <c r="Y93" s="809"/>
      <c r="Z93" s="809"/>
      <c r="AA93" s="810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40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808"/>
      <c r="P94" s="809"/>
      <c r="Q94" s="809"/>
      <c r="R94" s="809"/>
      <c r="S94" s="809"/>
      <c r="T94" s="809"/>
      <c r="U94" s="809"/>
      <c r="V94" s="809"/>
      <c r="W94" s="809"/>
      <c r="X94" s="809"/>
      <c r="Y94" s="809"/>
      <c r="Z94" s="809"/>
      <c r="AA94" s="810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40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808"/>
      <c r="P95" s="809"/>
      <c r="Q95" s="809"/>
      <c r="R95" s="809"/>
      <c r="S95" s="809"/>
      <c r="T95" s="809"/>
      <c r="U95" s="809"/>
      <c r="V95" s="809"/>
      <c r="W95" s="809"/>
      <c r="X95" s="809"/>
      <c r="Y95" s="809"/>
      <c r="Z95" s="809"/>
      <c r="AA95" s="810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40" s="35" customFormat="1" ht="0.2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57"/>
      <c r="J97" s="304"/>
      <c r="K97" s="203"/>
      <c r="L97" s="170" t="s">
        <v>22</v>
      </c>
      <c r="M97" s="173" t="s">
        <v>10</v>
      </c>
      <c r="N97" s="272"/>
      <c r="O97" s="811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3"/>
      <c r="AB97" s="188"/>
      <c r="AC97" s="298"/>
      <c r="AD97" s="317" t="e">
        <f ca="1">strCheckUnique(AE97:AE103)</f>
        <v>#NAME?</v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57"/>
      <c r="J98" s="773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35"/>
      <c r="X98" s="740" t="s">
        <v>87</v>
      </c>
      <c r="Y98" s="835"/>
      <c r="Z98" s="818" t="s">
        <v>88</v>
      </c>
      <c r="AA98" s="126"/>
      <c r="AB98" s="188"/>
      <c r="AC98" s="298" t="e">
        <f ca="1">strCheckDate(O98:AA98)</f>
        <v>#NAME?</v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2" hidden="1" customHeight="1">
      <c r="G99" s="202"/>
      <c r="H99" s="200"/>
      <c r="I99" s="857"/>
      <c r="J99" s="773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36"/>
      <c r="X99" s="740"/>
      <c r="Y99" s="836"/>
      <c r="Z99" s="819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57"/>
      <c r="J100" s="773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35"/>
      <c r="X100" s="740" t="s">
        <v>87</v>
      </c>
      <c r="Y100" s="835"/>
      <c r="Z100" s="818" t="s">
        <v>88</v>
      </c>
      <c r="AA100" s="287"/>
      <c r="AB100" s="186"/>
      <c r="AC100" s="298" t="e">
        <f ca="1">strCheckDate(O100:AA100)</f>
        <v>#NAME?</v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2" hidden="1" customHeight="1">
      <c r="G101" s="202"/>
      <c r="H101" s="200"/>
      <c r="I101" s="857"/>
      <c r="J101" s="773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36"/>
      <c r="X101" s="740"/>
      <c r="Y101" s="836"/>
      <c r="Z101" s="819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57"/>
      <c r="J102" s="773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57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808"/>
      <c r="P114" s="809"/>
      <c r="Q114" s="809"/>
      <c r="R114" s="809"/>
      <c r="S114" s="809"/>
      <c r="T114" s="809"/>
      <c r="U114" s="809"/>
      <c r="V114" s="810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808"/>
      <c r="P115" s="809"/>
      <c r="Q115" s="809"/>
      <c r="R115" s="809"/>
      <c r="S115" s="809"/>
      <c r="T115" s="809"/>
      <c r="U115" s="809"/>
      <c r="V115" s="810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808"/>
      <c r="P116" s="809"/>
      <c r="Q116" s="809"/>
      <c r="R116" s="809"/>
      <c r="S116" s="809"/>
      <c r="T116" s="809"/>
      <c r="U116" s="809"/>
      <c r="V116" s="810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808"/>
      <c r="P117" s="809"/>
      <c r="Q117" s="809"/>
      <c r="R117" s="809"/>
      <c r="S117" s="809"/>
      <c r="T117" s="809"/>
      <c r="U117" s="809"/>
      <c r="V117" s="810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5" hidden="1" customHeight="1">
      <c r="G118" s="180"/>
      <c r="H118" s="178"/>
      <c r="I118" s="772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772"/>
      <c r="J119" s="773"/>
      <c r="L119" s="170" t="s">
        <v>22</v>
      </c>
      <c r="M119" s="173" t="s">
        <v>10</v>
      </c>
      <c r="N119" s="272"/>
      <c r="O119" s="811"/>
      <c r="P119" s="812"/>
      <c r="Q119" s="812"/>
      <c r="R119" s="812"/>
      <c r="S119" s="812"/>
      <c r="T119" s="812"/>
      <c r="U119" s="812"/>
      <c r="V119" s="813"/>
      <c r="W119" s="188"/>
      <c r="X119" s="298"/>
      <c r="Y119" s="317" t="e">
        <f ca="1">strCheckUnique(Z119:Z122)</f>
        <v>#NAME?</v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772"/>
      <c r="J120" s="773"/>
      <c r="K120" s="203"/>
      <c r="L120" s="171"/>
      <c r="M120" s="174"/>
      <c r="N120" s="205"/>
      <c r="O120" s="192"/>
      <c r="P120" s="192"/>
      <c r="Q120" s="192"/>
      <c r="R120" s="814"/>
      <c r="S120" s="816" t="s">
        <v>87</v>
      </c>
      <c r="T120" s="814"/>
      <c r="U120" s="818" t="s">
        <v>88</v>
      </c>
      <c r="V120" s="185"/>
      <c r="W120" s="188"/>
      <c r="X120" s="298" t="e">
        <f ca="1">strCheckDate(O121:V121)</f>
        <v>#NAME?</v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2" hidden="1" customHeight="1">
      <c r="G121" s="182"/>
      <c r="H121" s="178"/>
      <c r="I121" s="772"/>
      <c r="J121" s="773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15"/>
      <c r="S121" s="817"/>
      <c r="T121" s="815"/>
      <c r="U121" s="819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772"/>
      <c r="J122" s="773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772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808"/>
      <c r="P131" s="809"/>
      <c r="Q131" s="809"/>
      <c r="R131" s="809"/>
      <c r="S131" s="809"/>
      <c r="T131" s="809"/>
      <c r="U131" s="809"/>
      <c r="V131" s="810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808"/>
      <c r="P132" s="809"/>
      <c r="Q132" s="809"/>
      <c r="R132" s="809"/>
      <c r="S132" s="809"/>
      <c r="T132" s="809"/>
      <c r="U132" s="809"/>
      <c r="V132" s="810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808"/>
      <c r="P133" s="809"/>
      <c r="Q133" s="809"/>
      <c r="R133" s="809"/>
      <c r="S133" s="809"/>
      <c r="T133" s="809"/>
      <c r="U133" s="809"/>
      <c r="V133" s="810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808"/>
      <c r="P134" s="809"/>
      <c r="Q134" s="809"/>
      <c r="R134" s="809"/>
      <c r="S134" s="809"/>
      <c r="T134" s="809"/>
      <c r="U134" s="809"/>
      <c r="V134" s="810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5" hidden="1" customHeight="1">
      <c r="G135" s="180"/>
      <c r="H135" s="178"/>
      <c r="I135" s="772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772"/>
      <c r="J136" s="773"/>
      <c r="L136" s="170" t="s">
        <v>22</v>
      </c>
      <c r="M136" s="173" t="s">
        <v>10</v>
      </c>
      <c r="N136" s="272"/>
      <c r="O136" s="811"/>
      <c r="P136" s="812"/>
      <c r="Q136" s="812"/>
      <c r="R136" s="812"/>
      <c r="S136" s="812"/>
      <c r="T136" s="812"/>
      <c r="U136" s="812"/>
      <c r="V136" s="813"/>
      <c r="W136" s="188"/>
      <c r="X136" s="298"/>
      <c r="Y136" s="317" t="e">
        <f ca="1">strCheckUnique(Z136:Z139)</f>
        <v>#NAME?</v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772"/>
      <c r="J137" s="773"/>
      <c r="K137" s="203"/>
      <c r="L137" s="171"/>
      <c r="M137" s="174"/>
      <c r="N137" s="205"/>
      <c r="O137" s="192"/>
      <c r="P137" s="192"/>
      <c r="Q137" s="192"/>
      <c r="R137" s="814"/>
      <c r="S137" s="816" t="s">
        <v>87</v>
      </c>
      <c r="T137" s="814"/>
      <c r="U137" s="818" t="s">
        <v>88</v>
      </c>
      <c r="V137" s="185"/>
      <c r="W137" s="188"/>
      <c r="X137" s="298" t="e">
        <f ca="1">strCheckDate(O138:V138)</f>
        <v>#NAME?</v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2" hidden="1" customHeight="1">
      <c r="G138" s="182"/>
      <c r="H138" s="178"/>
      <c r="I138" s="772"/>
      <c r="J138" s="773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15"/>
      <c r="S138" s="817"/>
      <c r="T138" s="815"/>
      <c r="U138" s="819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772"/>
      <c r="J139" s="773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772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808"/>
      <c r="P148" s="809"/>
      <c r="Q148" s="809"/>
      <c r="R148" s="809"/>
      <c r="S148" s="809"/>
      <c r="T148" s="809"/>
      <c r="U148" s="809"/>
      <c r="V148" s="810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808"/>
      <c r="P149" s="809"/>
      <c r="Q149" s="809"/>
      <c r="R149" s="809"/>
      <c r="S149" s="809"/>
      <c r="T149" s="809"/>
      <c r="U149" s="809"/>
      <c r="V149" s="810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808"/>
      <c r="P150" s="809"/>
      <c r="Q150" s="809"/>
      <c r="R150" s="809"/>
      <c r="S150" s="809"/>
      <c r="T150" s="809"/>
      <c r="U150" s="809"/>
      <c r="V150" s="810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808"/>
      <c r="P151" s="809"/>
      <c r="Q151" s="809"/>
      <c r="R151" s="809"/>
      <c r="S151" s="809"/>
      <c r="T151" s="809"/>
      <c r="U151" s="809"/>
      <c r="V151" s="810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5" hidden="1" customHeight="1">
      <c r="G152" s="180"/>
      <c r="H152" s="178"/>
      <c r="I152" s="772"/>
      <c r="J152" s="181"/>
      <c r="L152" s="170" t="s">
        <v>12</v>
      </c>
      <c r="M152" s="172" t="s">
        <v>9</v>
      </c>
      <c r="N152" s="191"/>
      <c r="O152" s="823"/>
      <c r="P152" s="824"/>
      <c r="Q152" s="824"/>
      <c r="R152" s="824"/>
      <c r="S152" s="824"/>
      <c r="T152" s="824"/>
      <c r="U152" s="824"/>
      <c r="V152" s="825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772"/>
      <c r="J153" s="773"/>
      <c r="L153" s="170" t="s">
        <v>22</v>
      </c>
      <c r="M153" s="173" t="s">
        <v>10</v>
      </c>
      <c r="N153" s="272"/>
      <c r="O153" s="811"/>
      <c r="P153" s="812"/>
      <c r="Q153" s="812"/>
      <c r="R153" s="812"/>
      <c r="S153" s="812"/>
      <c r="T153" s="812"/>
      <c r="U153" s="812"/>
      <c r="V153" s="813"/>
      <c r="W153" s="188"/>
      <c r="X153" s="298"/>
      <c r="Y153" s="317" t="e">
        <f ca="1">strCheckUnique(Z153:Z156)</f>
        <v>#NAME?</v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772"/>
      <c r="J154" s="773"/>
      <c r="K154" s="203"/>
      <c r="L154" s="171"/>
      <c r="M154" s="174"/>
      <c r="N154" s="205"/>
      <c r="O154" s="324"/>
      <c r="P154" s="192"/>
      <c r="Q154" s="192"/>
      <c r="R154" s="814"/>
      <c r="S154" s="816" t="s">
        <v>87</v>
      </c>
      <c r="T154" s="814"/>
      <c r="U154" s="818" t="s">
        <v>88</v>
      </c>
      <c r="V154" s="185"/>
      <c r="W154" s="188"/>
      <c r="X154" s="298" t="e">
        <f ca="1">strCheckDate(O155:V155)</f>
        <v>#NAME?</v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2" hidden="1" customHeight="1">
      <c r="G155" s="182"/>
      <c r="H155" s="178"/>
      <c r="I155" s="772"/>
      <c r="J155" s="773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15"/>
      <c r="S155" s="817"/>
      <c r="T155" s="815"/>
      <c r="U155" s="819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772"/>
      <c r="J156" s="773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772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769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 t="e">
        <f ca="1">mergeValue(A166)</f>
        <v>#NAME?</v>
      </c>
      <c r="M166" s="593" t="s">
        <v>23</v>
      </c>
      <c r="N166" s="855"/>
      <c r="O166" s="856"/>
      <c r="P166" s="856"/>
      <c r="Q166" s="856"/>
      <c r="R166" s="856"/>
      <c r="S166" s="856"/>
      <c r="T166" s="856"/>
      <c r="U166" s="856"/>
      <c r="V166" s="856"/>
      <c r="W166" s="856"/>
      <c r="X166" s="856"/>
      <c r="Y166" s="856"/>
      <c r="Z166" s="856"/>
      <c r="AA166" s="856"/>
      <c r="AB166" s="856"/>
      <c r="AC166" s="856"/>
      <c r="AD166" s="856"/>
      <c r="AE166" s="856"/>
      <c r="AF166" s="856"/>
      <c r="AG166" s="856"/>
      <c r="AH166" s="856"/>
      <c r="AI166" s="856"/>
      <c r="AJ166" s="856"/>
      <c r="AK166" s="856"/>
      <c r="AL166" s="797"/>
      <c r="AM166" s="625" t="s">
        <v>507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22.5">
      <c r="A167" s="769"/>
      <c r="B167" s="769">
        <v>1</v>
      </c>
      <c r="C167" s="298"/>
      <c r="D167" s="298"/>
      <c r="E167" s="298"/>
      <c r="F167" s="348"/>
      <c r="G167" s="584"/>
      <c r="H167" s="584"/>
      <c r="I167" s="219"/>
      <c r="J167" s="46"/>
      <c r="L167" s="339" t="e">
        <f ca="1">mergeValue(A167) &amp;"."&amp; mergeValue(B167)</f>
        <v>#NAME?</v>
      </c>
      <c r="M167" s="159" t="s">
        <v>18</v>
      </c>
      <c r="N167" s="832"/>
      <c r="O167" s="833"/>
      <c r="P167" s="833"/>
      <c r="Q167" s="833"/>
      <c r="R167" s="833"/>
      <c r="S167" s="833"/>
      <c r="T167" s="833"/>
      <c r="U167" s="833"/>
      <c r="V167" s="833"/>
      <c r="W167" s="833"/>
      <c r="X167" s="833"/>
      <c r="Y167" s="833"/>
      <c r="Z167" s="833"/>
      <c r="AA167" s="833"/>
      <c r="AB167" s="833"/>
      <c r="AC167" s="833"/>
      <c r="AD167" s="833"/>
      <c r="AE167" s="833"/>
      <c r="AF167" s="833"/>
      <c r="AG167" s="833"/>
      <c r="AH167" s="833"/>
      <c r="AI167" s="833"/>
      <c r="AJ167" s="833"/>
      <c r="AK167" s="833"/>
      <c r="AL167" s="793"/>
      <c r="AM167" s="624" t="s">
        <v>508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">
      <c r="A168" s="769"/>
      <c r="B168" s="769"/>
      <c r="C168" s="769">
        <v>1</v>
      </c>
      <c r="D168" s="298"/>
      <c r="E168" s="298"/>
      <c r="F168" s="348"/>
      <c r="G168" s="584"/>
      <c r="H168" s="584"/>
      <c r="I168" s="219"/>
      <c r="J168" s="46"/>
      <c r="L168" s="339" t="e">
        <f ca="1">mergeValue(A168) &amp;"."&amp; mergeValue(B168)&amp;"."&amp; mergeValue(C168)</f>
        <v>#NAME?</v>
      </c>
      <c r="M168" s="160" t="s">
        <v>652</v>
      </c>
      <c r="N168" s="832"/>
      <c r="O168" s="833"/>
      <c r="P168" s="833"/>
      <c r="Q168" s="833"/>
      <c r="R168" s="833"/>
      <c r="S168" s="833"/>
      <c r="T168" s="833"/>
      <c r="U168" s="833"/>
      <c r="V168" s="833"/>
      <c r="W168" s="833"/>
      <c r="X168" s="833"/>
      <c r="Y168" s="833"/>
      <c r="Z168" s="833"/>
      <c r="AA168" s="833"/>
      <c r="AB168" s="833"/>
      <c r="AC168" s="833"/>
      <c r="AD168" s="833"/>
      <c r="AE168" s="833"/>
      <c r="AF168" s="833"/>
      <c r="AG168" s="833"/>
      <c r="AH168" s="833"/>
      <c r="AI168" s="833"/>
      <c r="AJ168" s="833"/>
      <c r="AK168" s="833"/>
      <c r="AL168" s="793"/>
      <c r="AM168" s="624" t="s">
        <v>653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769"/>
      <c r="B169" s="769"/>
      <c r="C169" s="769"/>
      <c r="D169" s="769">
        <v>1</v>
      </c>
      <c r="E169" s="298"/>
      <c r="F169" s="348"/>
      <c r="G169" s="584"/>
      <c r="H169" s="584"/>
      <c r="I169" s="772"/>
      <c r="J169" s="773"/>
      <c r="K169" s="737"/>
      <c r="L169" s="774" t="e">
        <f ca="1">mergeValue(A169) &amp;"."&amp; mergeValue(B169)&amp;"."&amp; mergeValue(C169)&amp;"."&amp; mergeValue(D169)</f>
        <v>#NAME?</v>
      </c>
      <c r="M169" s="775"/>
      <c r="N169" s="740" t="s">
        <v>87</v>
      </c>
      <c r="O169" s="760"/>
      <c r="P169" s="764" t="s">
        <v>96</v>
      </c>
      <c r="Q169" s="765"/>
      <c r="R169" s="740" t="s">
        <v>88</v>
      </c>
      <c r="S169" s="760"/>
      <c r="T169" s="761">
        <v>1</v>
      </c>
      <c r="U169" s="829"/>
      <c r="V169" s="740" t="s">
        <v>88</v>
      </c>
      <c r="W169" s="760"/>
      <c r="X169" s="761">
        <v>1</v>
      </c>
      <c r="Y169" s="828"/>
      <c r="Z169" s="740" t="s">
        <v>88</v>
      </c>
      <c r="AA169" s="191"/>
      <c r="AB169" s="113">
        <v>1</v>
      </c>
      <c r="AC169" s="422"/>
      <c r="AD169" s="580"/>
      <c r="AE169" s="580"/>
      <c r="AF169" s="580"/>
      <c r="AG169" s="580"/>
      <c r="AH169" s="582"/>
      <c r="AI169" s="583" t="s">
        <v>87</v>
      </c>
      <c r="AJ169" s="582"/>
      <c r="AK169" s="583" t="s">
        <v>88</v>
      </c>
      <c r="AL169" s="282"/>
      <c r="AM169" s="736" t="s">
        <v>684</v>
      </c>
      <c r="AN169" s="298" t="e">
        <f ca="1">strCheckDateOnDP(AD169:AL169,List06_9_DP)</f>
        <v>#NAME?</v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769"/>
      <c r="B170" s="769"/>
      <c r="C170" s="769"/>
      <c r="D170" s="769"/>
      <c r="E170" s="298"/>
      <c r="F170" s="348"/>
      <c r="G170" s="584"/>
      <c r="H170" s="584"/>
      <c r="I170" s="772"/>
      <c r="J170" s="773"/>
      <c r="K170" s="737"/>
      <c r="L170" s="774"/>
      <c r="M170" s="775"/>
      <c r="N170" s="740"/>
      <c r="O170" s="760"/>
      <c r="P170" s="764"/>
      <c r="Q170" s="765"/>
      <c r="R170" s="740"/>
      <c r="S170" s="760"/>
      <c r="T170" s="761"/>
      <c r="U170" s="830"/>
      <c r="V170" s="740"/>
      <c r="W170" s="760"/>
      <c r="X170" s="761"/>
      <c r="Y170" s="828"/>
      <c r="Z170" s="740"/>
      <c r="AA170" s="444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7"/>
      <c r="AM170" s="736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769"/>
      <c r="B171" s="769"/>
      <c r="C171" s="769"/>
      <c r="D171" s="769"/>
      <c r="E171" s="298"/>
      <c r="F171" s="348"/>
      <c r="G171" s="584"/>
      <c r="H171" s="584"/>
      <c r="I171" s="772"/>
      <c r="J171" s="773"/>
      <c r="K171" s="737"/>
      <c r="L171" s="774"/>
      <c r="M171" s="775"/>
      <c r="N171" s="740"/>
      <c r="O171" s="760"/>
      <c r="P171" s="764"/>
      <c r="Q171" s="765"/>
      <c r="R171" s="740"/>
      <c r="S171" s="760"/>
      <c r="T171" s="761"/>
      <c r="U171" s="831"/>
      <c r="V171" s="740"/>
      <c r="W171" s="446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36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769"/>
      <c r="B172" s="769"/>
      <c r="C172" s="769"/>
      <c r="D172" s="769"/>
      <c r="E172" s="298"/>
      <c r="F172" s="348"/>
      <c r="G172" s="584"/>
      <c r="H172" s="584"/>
      <c r="I172" s="772"/>
      <c r="J172" s="773"/>
      <c r="K172" s="737"/>
      <c r="L172" s="774"/>
      <c r="M172" s="775"/>
      <c r="N172" s="740"/>
      <c r="O172" s="760"/>
      <c r="P172" s="764"/>
      <c r="Q172" s="765"/>
      <c r="R172" s="740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36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769"/>
      <c r="B173" s="769"/>
      <c r="C173" s="769"/>
      <c r="D173" s="769"/>
      <c r="E173" s="350"/>
      <c r="F173" s="351"/>
      <c r="G173" s="350"/>
      <c r="H173" s="350"/>
      <c r="I173" s="772"/>
      <c r="J173" s="773"/>
      <c r="K173" s="737"/>
      <c r="L173" s="774"/>
      <c r="M173" s="775"/>
      <c r="N173" s="740"/>
      <c r="O173" s="445"/>
      <c r="P173" s="164"/>
      <c r="Q173" s="210" t="s">
        <v>394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36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769"/>
      <c r="B174" s="769"/>
      <c r="C174" s="769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36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769"/>
      <c r="B175" s="769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660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769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769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 t="e">
        <f ca="1">mergeValue(A181)</f>
        <v>#NAME?</v>
      </c>
      <c r="M181" s="209" t="s">
        <v>23</v>
      </c>
      <c r="N181" s="855"/>
      <c r="O181" s="856"/>
      <c r="P181" s="856"/>
      <c r="Q181" s="856"/>
      <c r="R181" s="856"/>
      <c r="S181" s="856"/>
      <c r="T181" s="856"/>
      <c r="U181" s="856"/>
      <c r="V181" s="856"/>
      <c r="W181" s="856"/>
      <c r="X181" s="856"/>
      <c r="Y181" s="856"/>
      <c r="Z181" s="856"/>
      <c r="AA181" s="856"/>
      <c r="AB181" s="856"/>
      <c r="AC181" s="856"/>
      <c r="AD181" s="856"/>
      <c r="AE181" s="856"/>
      <c r="AF181" s="856"/>
      <c r="AG181" s="856"/>
      <c r="AH181" s="856"/>
      <c r="AI181" s="856"/>
      <c r="AJ181" s="856"/>
      <c r="AK181" s="797"/>
      <c r="AL181" s="625" t="s">
        <v>507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769"/>
      <c r="B182" s="769">
        <v>1</v>
      </c>
      <c r="C182" s="298"/>
      <c r="D182" s="298"/>
      <c r="E182" s="298"/>
      <c r="F182" s="348"/>
      <c r="G182" s="584"/>
      <c r="H182" s="584"/>
      <c r="I182" s="219"/>
      <c r="J182" s="46"/>
      <c r="L182" s="339" t="e">
        <f ca="1">mergeValue(A182) &amp;"."&amp; mergeValue(B182)</f>
        <v>#NAME?</v>
      </c>
      <c r="M182" s="159" t="s">
        <v>18</v>
      </c>
      <c r="N182" s="832"/>
      <c r="O182" s="833"/>
      <c r="P182" s="833"/>
      <c r="Q182" s="833"/>
      <c r="R182" s="833"/>
      <c r="S182" s="833"/>
      <c r="T182" s="833"/>
      <c r="U182" s="833"/>
      <c r="V182" s="833"/>
      <c r="W182" s="833"/>
      <c r="X182" s="833"/>
      <c r="Y182" s="833"/>
      <c r="Z182" s="833"/>
      <c r="AA182" s="833"/>
      <c r="AB182" s="833"/>
      <c r="AC182" s="833"/>
      <c r="AD182" s="833"/>
      <c r="AE182" s="833"/>
      <c r="AF182" s="833"/>
      <c r="AG182" s="833"/>
      <c r="AH182" s="833"/>
      <c r="AI182" s="833"/>
      <c r="AJ182" s="833"/>
      <c r="AK182" s="793"/>
      <c r="AL182" s="624" t="s">
        <v>508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769"/>
      <c r="B183" s="769"/>
      <c r="C183" s="769">
        <v>1</v>
      </c>
      <c r="D183" s="298"/>
      <c r="E183" s="298"/>
      <c r="F183" s="348"/>
      <c r="G183" s="584"/>
      <c r="H183" s="584"/>
      <c r="I183" s="219"/>
      <c r="J183" s="46"/>
      <c r="L183" s="339" t="e">
        <f ca="1">mergeValue(A183) &amp;"."&amp; mergeValue(B183)&amp;"."&amp; mergeValue(C183)</f>
        <v>#NAME?</v>
      </c>
      <c r="M183" s="160" t="s">
        <v>652</v>
      </c>
      <c r="N183" s="832"/>
      <c r="O183" s="833"/>
      <c r="P183" s="833"/>
      <c r="Q183" s="833"/>
      <c r="R183" s="833"/>
      <c r="S183" s="833"/>
      <c r="T183" s="833"/>
      <c r="U183" s="833"/>
      <c r="V183" s="833"/>
      <c r="W183" s="833"/>
      <c r="X183" s="833"/>
      <c r="Y183" s="833"/>
      <c r="Z183" s="833"/>
      <c r="AA183" s="833"/>
      <c r="AB183" s="833"/>
      <c r="AC183" s="833"/>
      <c r="AD183" s="833"/>
      <c r="AE183" s="833"/>
      <c r="AF183" s="833"/>
      <c r="AG183" s="833"/>
      <c r="AH183" s="833"/>
      <c r="AI183" s="833"/>
      <c r="AJ183" s="833"/>
      <c r="AK183" s="793"/>
      <c r="AL183" s="624" t="s">
        <v>653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769"/>
      <c r="B184" s="769"/>
      <c r="C184" s="769"/>
      <c r="D184" s="769">
        <v>1</v>
      </c>
      <c r="E184" s="298"/>
      <c r="F184" s="348"/>
      <c r="G184" s="584"/>
      <c r="H184" s="584"/>
      <c r="I184" s="772"/>
      <c r="J184" s="773"/>
      <c r="K184" s="737"/>
      <c r="L184" s="792" t="e">
        <f ca="1">mergeValue(A184) &amp;"."&amp; mergeValue(B184)&amp;"."&amp; mergeValue(C184)&amp;"."&amp; mergeValue(D184)</f>
        <v>#NAME?</v>
      </c>
      <c r="M184" s="794"/>
      <c r="N184" s="796"/>
      <c r="O184" s="764" t="s">
        <v>96</v>
      </c>
      <c r="P184" s="765"/>
      <c r="Q184" s="740" t="s">
        <v>88</v>
      </c>
      <c r="R184" s="760"/>
      <c r="S184" s="761">
        <v>1</v>
      </c>
      <c r="T184" s="829"/>
      <c r="U184" s="740" t="s">
        <v>88</v>
      </c>
      <c r="V184" s="760"/>
      <c r="W184" s="761" t="s">
        <v>96</v>
      </c>
      <c r="X184" s="828"/>
      <c r="Y184" s="740" t="s">
        <v>88</v>
      </c>
      <c r="Z184" s="191"/>
      <c r="AA184" s="113">
        <v>1</v>
      </c>
      <c r="AB184" s="422"/>
      <c r="AC184" s="580"/>
      <c r="AD184" s="580"/>
      <c r="AE184" s="581"/>
      <c r="AF184" s="580"/>
      <c r="AG184" s="582"/>
      <c r="AH184" s="583" t="s">
        <v>87</v>
      </c>
      <c r="AI184" s="582"/>
      <c r="AJ184" s="583" t="s">
        <v>88</v>
      </c>
      <c r="AK184" s="282"/>
      <c r="AL184" s="736" t="s">
        <v>684</v>
      </c>
      <c r="AM184" s="298" t="e">
        <f ca="1">strCheckDateOnDP(AC184:AK184,List06_10_DP)</f>
        <v>#NAME?</v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769"/>
      <c r="B185" s="769"/>
      <c r="C185" s="769"/>
      <c r="D185" s="769"/>
      <c r="E185" s="298"/>
      <c r="F185" s="348"/>
      <c r="G185" s="584"/>
      <c r="H185" s="584"/>
      <c r="I185" s="772"/>
      <c r="J185" s="773"/>
      <c r="K185" s="737"/>
      <c r="L185" s="774"/>
      <c r="M185" s="795"/>
      <c r="N185" s="796"/>
      <c r="O185" s="764"/>
      <c r="P185" s="765"/>
      <c r="Q185" s="740"/>
      <c r="R185" s="760"/>
      <c r="S185" s="761"/>
      <c r="T185" s="830"/>
      <c r="U185" s="740"/>
      <c r="V185" s="760"/>
      <c r="W185" s="761"/>
      <c r="X185" s="828"/>
      <c r="Y185" s="740"/>
      <c r="Z185" s="444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7"/>
      <c r="AL185" s="736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769"/>
      <c r="B186" s="769"/>
      <c r="C186" s="769"/>
      <c r="D186" s="769"/>
      <c r="E186" s="298"/>
      <c r="F186" s="348"/>
      <c r="G186" s="584"/>
      <c r="H186" s="584"/>
      <c r="I186" s="772"/>
      <c r="J186" s="773"/>
      <c r="K186" s="737"/>
      <c r="L186" s="774"/>
      <c r="M186" s="795"/>
      <c r="N186" s="796"/>
      <c r="O186" s="764"/>
      <c r="P186" s="765"/>
      <c r="Q186" s="740"/>
      <c r="R186" s="760"/>
      <c r="S186" s="761"/>
      <c r="T186" s="831"/>
      <c r="U186" s="740"/>
      <c r="V186" s="446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36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769"/>
      <c r="B187" s="769"/>
      <c r="C187" s="769"/>
      <c r="D187" s="769"/>
      <c r="E187" s="298"/>
      <c r="F187" s="348"/>
      <c r="G187" s="584"/>
      <c r="H187" s="584"/>
      <c r="I187" s="772"/>
      <c r="J187" s="773"/>
      <c r="K187" s="737"/>
      <c r="L187" s="774"/>
      <c r="M187" s="795"/>
      <c r="N187" s="796"/>
      <c r="O187" s="764"/>
      <c r="P187" s="765"/>
      <c r="Q187" s="740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36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769"/>
      <c r="B188" s="769"/>
      <c r="C188" s="769"/>
      <c r="D188" s="769"/>
      <c r="E188" s="350"/>
      <c r="F188" s="351"/>
      <c r="G188" s="350"/>
      <c r="H188" s="350"/>
      <c r="I188" s="772"/>
      <c r="J188" s="773"/>
      <c r="K188" s="737"/>
      <c r="L188" s="774"/>
      <c r="M188" s="795"/>
      <c r="N188" s="445"/>
      <c r="O188" s="164"/>
      <c r="P188" s="210" t="s">
        <v>394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36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769"/>
      <c r="B189" s="769"/>
      <c r="C189" s="769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36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769"/>
      <c r="B190" s="769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660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769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40" t="s">
        <v>88</v>
      </c>
      <c r="R200" s="854"/>
      <c r="S200" s="761">
        <v>1</v>
      </c>
      <c r="T200" s="853"/>
      <c r="U200" s="740" t="s">
        <v>87</v>
      </c>
      <c r="V200" s="760"/>
      <c r="W200" s="761">
        <v>1</v>
      </c>
      <c r="X200" s="852"/>
      <c r="Y200" s="740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40"/>
      <c r="R201" s="854"/>
      <c r="S201" s="761"/>
      <c r="T201" s="853"/>
      <c r="U201" s="740"/>
      <c r="V201" s="760"/>
      <c r="W201" s="761"/>
      <c r="X201" s="852"/>
      <c r="Y201" s="740"/>
      <c r="Z201" s="444"/>
      <c r="AA201" s="210"/>
      <c r="AB201" s="115" t="s">
        <v>395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40"/>
      <c r="R202" s="854"/>
      <c r="S202" s="761"/>
      <c r="T202" s="853"/>
      <c r="U202" s="740"/>
      <c r="V202" s="446"/>
      <c r="W202" s="177"/>
      <c r="X202" s="210" t="s">
        <v>683</v>
      </c>
      <c r="Y202" s="260"/>
      <c r="Z202" s="260"/>
      <c r="AA202" s="260"/>
      <c r="AB202" s="575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40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75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25">
      <c r="A206" s="34" t="s">
        <v>280</v>
      </c>
    </row>
    <row r="207" spans="1:46" ht="11.25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4.25">
      <c r="A244" s="243" t="s">
        <v>53</v>
      </c>
      <c r="B244" s="140" t="s">
        <v>256</v>
      </c>
      <c r="C244" s="141"/>
      <c r="D244" s="143"/>
      <c r="E244" s="614"/>
      <c r="F244" s="450" t="s">
        <v>256</v>
      </c>
      <c r="G244" s="450" t="s">
        <v>256</v>
      </c>
      <c r="H244" s="450" t="s">
        <v>256</v>
      </c>
      <c r="I244" s="453"/>
      <c r="J244" s="451"/>
      <c r="K244" s="452"/>
      <c r="M244" s="620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429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500"/>
      <c r="E248" s="500"/>
      <c r="F248" s="500"/>
      <c r="G248" s="500"/>
      <c r="H248" s="500"/>
      <c r="I248" s="500"/>
      <c r="J248" s="500"/>
      <c r="K248" s="500"/>
      <c r="L248" s="500"/>
      <c r="U248" s="387"/>
    </row>
    <row r="249" spans="1:83" s="390" customFormat="1" ht="15" customHeight="1">
      <c r="A249" s="89"/>
      <c r="B249" s="249" t="s">
        <v>430</v>
      </c>
      <c r="C249" s="826"/>
      <c r="D249" s="690">
        <v>1</v>
      </c>
      <c r="E249" s="753"/>
      <c r="F249" s="494"/>
      <c r="G249" s="251">
        <v>0</v>
      </c>
      <c r="H249" s="499"/>
      <c r="I249" s="375"/>
      <c r="J249" s="537" t="s">
        <v>552</v>
      </c>
      <c r="K249" s="177"/>
      <c r="L249" s="391"/>
      <c r="M249" s="317" t="e">
        <f ca="1">mergeValue(H249)</f>
        <v>#NAME?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26"/>
      <c r="D250" s="690"/>
      <c r="E250" s="753"/>
      <c r="F250" s="375"/>
      <c r="G250" s="376"/>
      <c r="H250" s="177" t="s">
        <v>428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431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500"/>
      <c r="G253" s="500"/>
      <c r="H253" s="500"/>
      <c r="I253" s="500"/>
      <c r="J253" s="500"/>
      <c r="K253" s="500"/>
      <c r="L253" s="500"/>
      <c r="Q253" s="393"/>
      <c r="U253" s="387"/>
    </row>
    <row r="254" spans="1:83" s="390" customFormat="1" ht="15" customHeight="1">
      <c r="A254" s="89"/>
      <c r="B254" s="249" t="s">
        <v>430</v>
      </c>
      <c r="C254" s="827"/>
      <c r="D254" s="374"/>
      <c r="E254" s="622"/>
      <c r="F254" s="834"/>
      <c r="G254" s="690">
        <v>0</v>
      </c>
      <c r="H254" s="688"/>
      <c r="I254" s="375"/>
      <c r="J254" s="537" t="s">
        <v>552</v>
      </c>
      <c r="K254" s="177"/>
      <c r="L254" s="391"/>
      <c r="M254" s="317" t="e">
        <f ca="1">mergeValue(H254)</f>
        <v>#NAME?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27"/>
      <c r="D255" s="374"/>
      <c r="E255" s="622"/>
      <c r="F255" s="834"/>
      <c r="G255" s="690"/>
      <c r="H255" s="688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432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430</v>
      </c>
      <c r="C259" s="541"/>
      <c r="D259" s="386"/>
      <c r="E259" s="623"/>
      <c r="F259" s="386"/>
      <c r="G259" s="386"/>
      <c r="H259" s="386"/>
      <c r="I259" s="331"/>
      <c r="J259" s="251">
        <v>0</v>
      </c>
      <c r="K259" s="540"/>
      <c r="L259" s="372"/>
      <c r="M259" s="317" t="e">
        <f ca="1">mergeValue(H259)</f>
        <v>#NAME?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25"/>
    <row r="262" spans="1:83" s="34" customFormat="1" ht="11.25">
      <c r="A262" s="34" t="s">
        <v>479</v>
      </c>
    </row>
    <row r="263" spans="1:83" ht="11.25"/>
    <row r="264" spans="1:83" s="35" customFormat="1" ht="20.100000000000001" customHeight="1">
      <c r="A264" s="97"/>
      <c r="B264" s="249"/>
      <c r="C264" s="86"/>
      <c r="D264" s="250"/>
      <c r="E264" s="421"/>
      <c r="F264" s="416"/>
      <c r="G264" s="422"/>
      <c r="I264" s="317"/>
      <c r="J264" s="317"/>
    </row>
    <row r="265" spans="1:83" ht="11.25"/>
    <row r="266" spans="1:83" ht="11.25"/>
    <row r="267" spans="1:83" s="34" customFormat="1" ht="11.25">
      <c r="A267" s="34" t="s">
        <v>495</v>
      </c>
    </row>
    <row r="268" spans="1:83" ht="11.25"/>
    <row r="269" spans="1:83" s="35" customFormat="1" ht="20.100000000000001" customHeight="1">
      <c r="A269" s="412"/>
      <c r="B269" s="249"/>
      <c r="C269" s="86"/>
      <c r="D269" s="250"/>
      <c r="E269" s="425"/>
      <c r="F269" s="424" t="s">
        <v>484</v>
      </c>
      <c r="G269" s="424" t="s">
        <v>484</v>
      </c>
      <c r="H269" s="451"/>
      <c r="I269" s="317"/>
      <c r="K269" s="317"/>
      <c r="L269" s="317"/>
    </row>
    <row r="270" spans="1:83" ht="11.25"/>
    <row r="271" spans="1:83" ht="11.25"/>
    <row r="272" spans="1:83" s="34" customFormat="1" ht="11.25">
      <c r="A272" s="34" t="s">
        <v>496</v>
      </c>
    </row>
    <row r="273" spans="1:12" ht="11.25"/>
    <row r="274" spans="1:12" s="35" customFormat="1" ht="20.100000000000001" customHeight="1">
      <c r="A274" s="412"/>
      <c r="B274" s="249"/>
      <c r="C274" s="86"/>
      <c r="D274" s="250"/>
      <c r="E274" s="425"/>
      <c r="F274" s="424" t="s">
        <v>484</v>
      </c>
      <c r="G274" s="557"/>
      <c r="H274" s="424" t="s">
        <v>484</v>
      </c>
      <c r="I274" s="317"/>
      <c r="K274" s="317"/>
      <c r="L274" s="317"/>
    </row>
    <row r="275" spans="1:12" ht="11.25"/>
    <row r="276" spans="1:12" ht="11.25"/>
    <row r="277" spans="1:12" s="34" customFormat="1" ht="11.25">
      <c r="A277" s="34" t="s">
        <v>497</v>
      </c>
    </row>
    <row r="278" spans="1:12" ht="11.25"/>
    <row r="279" spans="1:12" s="35" customFormat="1" ht="20.100000000000001" customHeight="1">
      <c r="A279" s="412"/>
      <c r="B279" s="249"/>
      <c r="C279" s="86"/>
      <c r="D279" s="250"/>
      <c r="E279" s="432">
        <f>E278</f>
        <v>0</v>
      </c>
      <c r="F279" s="424" t="s">
        <v>484</v>
      </c>
      <c r="G279" s="557"/>
      <c r="H279" s="424" t="s">
        <v>484</v>
      </c>
      <c r="I279" s="317"/>
      <c r="K279" s="317"/>
      <c r="L279" s="317"/>
    </row>
    <row r="280" spans="1:12" s="35" customFormat="1" ht="14.25">
      <c r="A280" s="412"/>
      <c r="B280" s="249"/>
      <c r="C280" s="86"/>
      <c r="D280" s="102"/>
      <c r="E280" s="433"/>
      <c r="F280" s="434"/>
      <c r="G280"/>
      <c r="H280" s="434"/>
      <c r="I280" s="317"/>
      <c r="K280" s="317"/>
      <c r="L280" s="317"/>
    </row>
    <row r="282" spans="1:12" s="34" customFormat="1" ht="11.25">
      <c r="A282" s="34" t="s">
        <v>498</v>
      </c>
    </row>
    <row r="283" spans="1:12" ht="11.25"/>
    <row r="284" spans="1:12" s="35" customFormat="1" ht="20.100000000000001" customHeight="1">
      <c r="A284" s="412"/>
      <c r="B284" s="249"/>
      <c r="C284" s="86"/>
      <c r="D284" s="250"/>
      <c r="E284" s="432">
        <f>E283</f>
        <v>0</v>
      </c>
      <c r="F284" s="424" t="s">
        <v>484</v>
      </c>
      <c r="G284" s="435"/>
      <c r="H284" s="424" t="s">
        <v>484</v>
      </c>
      <c r="I284" s="317"/>
      <c r="K284" s="317"/>
      <c r="L284" s="317"/>
    </row>
    <row r="287" spans="1:12" s="34" customFormat="1" ht="17.100000000000001" customHeight="1">
      <c r="A287" s="34" t="s">
        <v>542</v>
      </c>
    </row>
    <row r="289" spans="1:20" s="255" customFormat="1" ht="409.5">
      <c r="A289" s="735">
        <v>1</v>
      </c>
      <c r="B289" s="319"/>
      <c r="C289" s="319"/>
      <c r="D289" s="319"/>
      <c r="F289" s="473" t="e">
        <f ca="1">"2." &amp;mergeValue(A289)</f>
        <v>#NAME?</v>
      </c>
      <c r="G289" s="560" t="s">
        <v>529</v>
      </c>
      <c r="H289" s="456"/>
      <c r="I289" s="286" t="s">
        <v>624</v>
      </c>
      <c r="J289" s="472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0">
      <c r="A290" s="735"/>
      <c r="B290" s="319"/>
      <c r="C290" s="319"/>
      <c r="D290" s="319"/>
      <c r="F290" s="473" t="e">
        <f ca="1">"3." &amp;mergeValue(A290)</f>
        <v>#NAME?</v>
      </c>
      <c r="G290" s="560" t="s">
        <v>530</v>
      </c>
      <c r="H290" s="456"/>
      <c r="I290" s="286" t="s">
        <v>622</v>
      </c>
      <c r="J290" s="472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">
      <c r="A291" s="735"/>
      <c r="B291" s="319"/>
      <c r="C291" s="319"/>
      <c r="D291" s="319"/>
      <c r="F291" s="473" t="e">
        <f ca="1">"4."&amp;mergeValue(A291)</f>
        <v>#NAME?</v>
      </c>
      <c r="G291" s="560" t="s">
        <v>531</v>
      </c>
      <c r="H291" s="457" t="s">
        <v>484</v>
      </c>
      <c r="I291" s="286"/>
      <c r="J291" s="472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1.25">
      <c r="A292" s="735"/>
      <c r="B292" s="735">
        <v>1</v>
      </c>
      <c r="C292" s="482"/>
      <c r="D292" s="482"/>
      <c r="F292" s="473" t="e">
        <f ca="1">"4."&amp;mergeValue(A292) &amp;"."&amp;mergeValue(B292)</f>
        <v>#NAME?</v>
      </c>
      <c r="G292" s="463" t="s">
        <v>626</v>
      </c>
      <c r="H292" s="456" t="str">
        <f>IF(region_name="","",region_name)</f>
        <v>Курская область</v>
      </c>
      <c r="I292" s="286" t="s">
        <v>534</v>
      </c>
      <c r="J292" s="472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191.25">
      <c r="A293" s="735"/>
      <c r="B293" s="735"/>
      <c r="C293" s="735">
        <v>1</v>
      </c>
      <c r="D293" s="482"/>
      <c r="F293" s="473" t="e">
        <f ca="1">"4."&amp;mergeValue(A293) &amp;"."&amp;mergeValue(B293)&amp;"."&amp;mergeValue(C293)</f>
        <v>#NAME?</v>
      </c>
      <c r="G293" s="481" t="s">
        <v>532</v>
      </c>
      <c r="H293" s="456"/>
      <c r="I293" s="286" t="s">
        <v>535</v>
      </c>
      <c r="J293" s="472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35"/>
      <c r="B294" s="735"/>
      <c r="C294" s="735"/>
      <c r="D294" s="482">
        <v>1</v>
      </c>
      <c r="F294" s="473" t="e">
        <f ca="1">"4."&amp;mergeValue(A294) &amp;"."&amp;mergeValue(B294)&amp;"."&amp;mergeValue(C294)&amp;"."&amp;mergeValue(D294)</f>
        <v>#NAME?</v>
      </c>
      <c r="G294" s="563" t="s">
        <v>533</v>
      </c>
      <c r="H294" s="456"/>
      <c r="I294" s="736" t="s">
        <v>625</v>
      </c>
      <c r="J294" s="472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75">
      <c r="A295" s="735"/>
      <c r="B295" s="735"/>
      <c r="C295" s="735"/>
      <c r="D295" s="482"/>
      <c r="F295" s="567"/>
      <c r="G295" s="568" t="s">
        <v>4</v>
      </c>
      <c r="H295" s="569"/>
      <c r="I295" s="736"/>
      <c r="J295" s="472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75">
      <c r="A296" s="735"/>
      <c r="B296" s="735"/>
      <c r="C296" s="482"/>
      <c r="D296" s="482"/>
      <c r="F296" s="478"/>
      <c r="G296" s="162" t="s">
        <v>428</v>
      </c>
      <c r="H296" s="479"/>
      <c r="I296" s="480"/>
      <c r="J296" s="472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75">
      <c r="A297" s="735"/>
      <c r="B297" s="319"/>
      <c r="C297" s="319"/>
      <c r="D297" s="319"/>
      <c r="F297" s="478"/>
      <c r="G297" s="177" t="s">
        <v>541</v>
      </c>
      <c r="H297" s="479"/>
      <c r="I297" s="480"/>
      <c r="J297" s="472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75">
      <c r="A298" s="319"/>
      <c r="B298" s="319"/>
      <c r="C298" s="319"/>
      <c r="D298" s="319"/>
      <c r="F298" s="478"/>
      <c r="G298" s="210" t="s">
        <v>540</v>
      </c>
      <c r="H298" s="479"/>
      <c r="I298" s="480"/>
      <c r="J298" s="472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 link="1"/>
  <mergeCells count="223"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  <mergeCell ref="N166:AL166"/>
    <mergeCell ref="N167:AL167"/>
    <mergeCell ref="N168:AL168"/>
    <mergeCell ref="O97:AA97"/>
    <mergeCell ref="J136:J139"/>
    <mergeCell ref="T137:T138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O32:V32"/>
    <mergeCell ref="O33:V33"/>
    <mergeCell ref="N50:N51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AL184:AL189"/>
    <mergeCell ref="U154:U155"/>
    <mergeCell ref="R137:R138"/>
    <mergeCell ref="R154:R155"/>
    <mergeCell ref="L169:L173"/>
    <mergeCell ref="S154:S155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X184:X185"/>
    <mergeCell ref="R184:R186"/>
    <mergeCell ref="T184:T186"/>
    <mergeCell ref="P169:P172"/>
    <mergeCell ref="W184:W185"/>
    <mergeCell ref="M169:M173"/>
    <mergeCell ref="R169:R172"/>
    <mergeCell ref="X169:X170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</mergeCells>
  <phoneticPr fontId="9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 E249:E250" xr:uid="{00000000-0002-0000-2F00-000000000000}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" xr:uid="{00000000-0002-0000-2F00-000001000000}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" xr:uid="{00000000-0002-0000-2F00-000002000000}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" xr:uid="{00000000-0002-0000-2F00-000003000000}"/>
    <dataValidation allowBlank="1" promptTitle="checkPeriodRange" sqref="V100 V98 Q155 Q138 Q121 Q51 Q35 Q67 Q83 AF185:AK185 AG170:AL170" xr:uid="{00000000-0002-0000-2F00-000004000000}"/>
    <dataValidation type="list" allowBlank="1" showInputMessage="1" showErrorMessage="1" errorTitle="Ошибка" error="Выберите значение из списка" sqref="U196" xr:uid="{00000000-0002-0000-2F00-000005000000}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 xr:uid="{00000000-0002-0000-2F00-000006000000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 xr:uid="{00000000-0002-0000-2F00-000007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 xr:uid="{00000000-0002-0000-2F00-000008000000}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 xr:uid="{00000000-0002-0000-2F00-000009000000}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 xr:uid="{00000000-0002-0000-2F00-00000A000000}">
      <formula1>kind_of_cons</formula1>
    </dataValidation>
    <dataValidation type="list" allowBlank="1" showInputMessage="1" showErrorMessage="1" errorTitle="Ошибка" error="Выберите значение из списка" sqref="O152" xr:uid="{00000000-0002-0000-2F00-00000B000000}">
      <formula1>kind_of_scheme_in</formula1>
    </dataValidation>
    <dataValidation type="list" allowBlank="1" showInputMessage="1" showErrorMessage="1" errorTitle="Ошибка" error="Выберите значение из списка" sqref="O97 O65 O33 O49 O81" xr:uid="{00000000-0002-0000-2F00-00000C000000}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 xr:uid="{00000000-0002-0000-2F00-00000D000000}">
      <formula1>kind_of_heat_transfer</formula1>
    </dataValidation>
    <dataValidation type="list" allowBlank="1" showInputMessage="1" showErrorMessage="1" errorTitle="Ошибка" error="Выберите значение из списка" sqref="M120 M137" xr:uid="{00000000-0002-0000-2F00-00000E000000}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 xr:uid="{00000000-0002-0000-2F00-00000F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 xr:uid="{00000000-0002-0000-2F00-000010000000}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 xr:uid="{00000000-0002-0000-2F00-000011000000}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 xr:uid="{00000000-0002-0000-2F00-000012000000}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 xr:uid="{00000000-0002-0000-2F00-000013000000}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 xr:uid="{00000000-0002-0000-2F00-000014000000}">
      <formula1>"a"</formula1>
    </dataValidation>
    <dataValidation allowBlank="1" sqref="S68:S73 S36:S41 S52:S57 S84:S89" xr:uid="{00000000-0002-0000-2F00-000015000000}"/>
    <dataValidation type="list" allowBlank="1" showInputMessage="1" showErrorMessage="1" errorTitle="Ошибка" error="Выберите значение из списка" prompt="Выберите значение из списка" sqref="E244" xr:uid="{00000000-0002-0000-2F00-000016000000}">
      <formula1>kind_of_forms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TSH_REESTR_MO_FILTER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01">
    <tabColor rgb="FFCCCCFF"/>
    <pageSetUpPr fitToPage="1"/>
  </sheetPr>
  <dimension ref="A1:IV41"/>
  <sheetViews>
    <sheetView showGridLines="0" topLeftCell="C30" zoomScaleNormal="100" workbookViewId="0">
      <selection activeCell="E47" sqref="E47:E51"/>
    </sheetView>
  </sheetViews>
  <sheetFormatPr defaultRowHeight="14.25"/>
  <cols>
    <col min="1" max="1" width="9.140625" style="130" hidden="1" customWidth="1"/>
    <col min="2" max="2" width="9.140625" style="35" hidden="1" customWidth="1"/>
    <col min="3" max="3" width="3.7109375" style="357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7" hidden="1" customWidth="1"/>
    <col min="14" max="16" width="9.140625" style="317" hidden="1" customWidth="1"/>
    <col min="17" max="17" width="25.7109375" style="502" hidden="1" customWidth="1"/>
    <col min="18" max="18" width="14.42578125" style="317" hidden="1" customWidth="1"/>
    <col min="19" max="22" width="9.140625" style="498"/>
    <col min="23" max="16384" width="9.140625" style="35"/>
  </cols>
  <sheetData>
    <row r="1" spans="1:256" s="298" customFormat="1" ht="16.5" hidden="1" customHeight="1">
      <c r="C1" s="492"/>
      <c r="H1" s="492"/>
      <c r="I1" s="492"/>
      <c r="J1" s="492"/>
      <c r="K1" s="492" t="s">
        <v>551</v>
      </c>
      <c r="L1" s="503" t="s">
        <v>426</v>
      </c>
      <c r="M1" s="538" t="s">
        <v>550</v>
      </c>
      <c r="N1" s="538"/>
      <c r="O1" s="538"/>
      <c r="P1" s="538"/>
      <c r="Q1" s="539"/>
      <c r="R1" s="538"/>
      <c r="S1" s="538"/>
      <c r="T1" s="538"/>
      <c r="U1" s="538"/>
      <c r="V1" s="538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  <c r="AK1" s="503"/>
      <c r="AL1" s="503"/>
      <c r="AM1" s="503"/>
      <c r="AN1" s="503"/>
      <c r="AO1" s="503"/>
      <c r="AP1" s="503"/>
      <c r="AQ1" s="503"/>
      <c r="AR1" s="503"/>
      <c r="AS1" s="503"/>
      <c r="AT1" s="503"/>
      <c r="AU1" s="503"/>
      <c r="AV1" s="503"/>
      <c r="AW1" s="503"/>
      <c r="AX1" s="503"/>
      <c r="AY1" s="503"/>
      <c r="AZ1" s="503"/>
      <c r="BA1" s="503"/>
      <c r="BB1" s="503"/>
      <c r="BC1" s="503"/>
      <c r="BD1" s="503"/>
      <c r="BE1" s="503"/>
      <c r="BF1" s="503"/>
      <c r="BG1" s="503"/>
      <c r="BH1" s="503"/>
      <c r="BI1" s="503"/>
      <c r="BJ1" s="503"/>
      <c r="BK1" s="503"/>
      <c r="BL1" s="503"/>
      <c r="BM1" s="503"/>
      <c r="BN1" s="503"/>
      <c r="BO1" s="503"/>
      <c r="BP1" s="503"/>
      <c r="BQ1" s="503"/>
      <c r="BR1" s="503"/>
      <c r="BS1" s="503"/>
      <c r="BT1" s="503"/>
      <c r="BU1" s="503"/>
      <c r="BV1" s="503"/>
      <c r="BW1" s="503"/>
      <c r="BX1" s="503"/>
      <c r="BY1" s="503"/>
      <c r="BZ1" s="503"/>
      <c r="CA1" s="503"/>
      <c r="CB1" s="503"/>
      <c r="CC1" s="503"/>
      <c r="CD1" s="503"/>
      <c r="CE1" s="503"/>
      <c r="CF1" s="503"/>
      <c r="CG1" s="503"/>
      <c r="CH1" s="503"/>
      <c r="CI1" s="503"/>
      <c r="CJ1" s="503"/>
      <c r="CK1" s="503"/>
      <c r="CL1" s="503"/>
      <c r="CM1" s="503"/>
      <c r="CN1" s="503"/>
      <c r="CO1" s="503"/>
      <c r="CP1" s="503"/>
      <c r="CQ1" s="503"/>
      <c r="CR1" s="503"/>
      <c r="CS1" s="503"/>
      <c r="CT1" s="503"/>
      <c r="CU1" s="503"/>
      <c r="CV1" s="503"/>
      <c r="CW1" s="503"/>
      <c r="CX1" s="503"/>
      <c r="CY1" s="503"/>
      <c r="CZ1" s="503"/>
      <c r="DA1" s="503"/>
      <c r="DB1" s="503"/>
      <c r="DC1" s="503"/>
      <c r="DD1" s="503"/>
      <c r="DE1" s="503"/>
      <c r="DF1" s="503"/>
      <c r="DG1" s="503"/>
      <c r="DH1" s="503"/>
      <c r="DI1" s="503"/>
      <c r="DJ1" s="503"/>
      <c r="DK1" s="503"/>
      <c r="DL1" s="503"/>
      <c r="DM1" s="503"/>
      <c r="DN1" s="503"/>
      <c r="DO1" s="503"/>
      <c r="DP1" s="503"/>
      <c r="DQ1" s="503"/>
      <c r="DR1" s="503"/>
      <c r="DS1" s="503"/>
      <c r="DT1" s="503"/>
      <c r="DU1" s="503"/>
      <c r="DV1" s="503"/>
      <c r="DW1" s="503"/>
      <c r="DX1" s="503"/>
      <c r="DY1" s="503"/>
      <c r="DZ1" s="503"/>
      <c r="EA1" s="503"/>
      <c r="EB1" s="503"/>
      <c r="EC1" s="503"/>
      <c r="ED1" s="503"/>
      <c r="EE1" s="503"/>
      <c r="EF1" s="503"/>
      <c r="EG1" s="503"/>
      <c r="EH1" s="503"/>
      <c r="EI1" s="503"/>
      <c r="EJ1" s="503"/>
      <c r="EK1" s="503"/>
      <c r="EL1" s="503"/>
      <c r="EM1" s="503"/>
      <c r="EN1" s="503"/>
      <c r="EO1" s="503"/>
      <c r="EP1" s="503"/>
      <c r="EQ1" s="503"/>
      <c r="ER1" s="503"/>
      <c r="ES1" s="503"/>
      <c r="ET1" s="503"/>
      <c r="EU1" s="503"/>
      <c r="EV1" s="503"/>
      <c r="EW1" s="503"/>
      <c r="EX1" s="503"/>
      <c r="EY1" s="503"/>
      <c r="EZ1" s="503"/>
      <c r="FA1" s="503"/>
      <c r="FB1" s="503"/>
      <c r="FC1" s="503"/>
      <c r="FD1" s="503"/>
      <c r="FE1" s="503"/>
      <c r="FF1" s="503"/>
      <c r="FG1" s="503"/>
      <c r="FH1" s="503"/>
      <c r="FI1" s="503"/>
      <c r="FJ1" s="503"/>
      <c r="FK1" s="503"/>
      <c r="FL1" s="503"/>
      <c r="FM1" s="503"/>
      <c r="FN1" s="503"/>
      <c r="FO1" s="503"/>
      <c r="FP1" s="503"/>
      <c r="FQ1" s="503"/>
      <c r="FR1" s="503"/>
      <c r="FS1" s="503"/>
      <c r="FT1" s="503"/>
      <c r="FU1" s="503"/>
      <c r="FV1" s="503"/>
      <c r="FW1" s="503"/>
      <c r="FX1" s="503"/>
      <c r="FY1" s="503"/>
      <c r="FZ1" s="503"/>
      <c r="GA1" s="503"/>
      <c r="GB1" s="503"/>
      <c r="GC1" s="503"/>
      <c r="GD1" s="503"/>
      <c r="GE1" s="503"/>
      <c r="GF1" s="503"/>
      <c r="GG1" s="503"/>
      <c r="GH1" s="503"/>
      <c r="GI1" s="503"/>
      <c r="GJ1" s="503"/>
      <c r="GK1" s="503"/>
      <c r="GL1" s="503"/>
      <c r="GM1" s="503"/>
      <c r="GN1" s="503"/>
      <c r="GO1" s="503"/>
      <c r="GP1" s="503"/>
      <c r="GQ1" s="503"/>
      <c r="GR1" s="503"/>
      <c r="GS1" s="503"/>
      <c r="GT1" s="503"/>
      <c r="GU1" s="503"/>
      <c r="GV1" s="503"/>
      <c r="GW1" s="503"/>
      <c r="GX1" s="503"/>
      <c r="GY1" s="503"/>
      <c r="GZ1" s="503"/>
      <c r="HA1" s="503"/>
      <c r="HB1" s="503"/>
      <c r="HC1" s="503"/>
      <c r="HD1" s="503"/>
      <c r="HE1" s="503"/>
      <c r="HF1" s="503"/>
      <c r="HG1" s="503"/>
      <c r="HH1" s="503"/>
      <c r="HI1" s="503"/>
      <c r="HJ1" s="503"/>
      <c r="HK1" s="503"/>
      <c r="HL1" s="503"/>
      <c r="HM1" s="503"/>
      <c r="HN1" s="503"/>
      <c r="HO1" s="503"/>
      <c r="HP1" s="503"/>
      <c r="HQ1" s="503"/>
      <c r="HR1" s="503"/>
      <c r="HS1" s="503"/>
      <c r="HT1" s="503"/>
      <c r="HU1" s="503"/>
      <c r="HV1" s="503"/>
      <c r="HW1" s="503"/>
      <c r="HX1" s="503"/>
      <c r="HY1" s="503"/>
      <c r="HZ1" s="503"/>
      <c r="IA1" s="503"/>
      <c r="IB1" s="503"/>
      <c r="IC1" s="503"/>
      <c r="ID1" s="503"/>
      <c r="IE1" s="503"/>
      <c r="IF1" s="503"/>
      <c r="IG1" s="503"/>
      <c r="IH1" s="503"/>
      <c r="II1" s="503"/>
      <c r="IJ1" s="503"/>
      <c r="IK1" s="503"/>
      <c r="IL1" s="503"/>
      <c r="IM1" s="503"/>
      <c r="IN1" s="503"/>
      <c r="IO1" s="503"/>
      <c r="IP1" s="503"/>
      <c r="IQ1" s="503"/>
      <c r="IR1" s="503"/>
      <c r="IS1" s="503"/>
      <c r="IT1" s="503"/>
      <c r="IU1" s="503"/>
      <c r="IV1" s="503"/>
    </row>
    <row r="2" spans="1:256" s="507" customFormat="1" ht="16.5" hidden="1" customHeight="1">
      <c r="A2" s="504"/>
      <c r="B2" s="504"/>
      <c r="C2" s="505"/>
      <c r="D2" s="504"/>
      <c r="E2" s="504"/>
      <c r="F2" s="504"/>
      <c r="G2" s="504"/>
      <c r="H2" s="504"/>
      <c r="I2" s="504"/>
      <c r="J2" s="504"/>
      <c r="K2" s="504"/>
      <c r="L2" s="504"/>
      <c r="M2" s="538"/>
      <c r="N2" s="538"/>
      <c r="O2" s="538"/>
      <c r="P2" s="538"/>
      <c r="Q2" s="539"/>
      <c r="R2" s="538"/>
      <c r="S2" s="506"/>
      <c r="T2" s="506"/>
      <c r="U2" s="506"/>
      <c r="V2" s="506"/>
      <c r="W2" s="505"/>
      <c r="X2" s="505"/>
      <c r="Y2" s="505"/>
      <c r="Z2" s="505"/>
      <c r="AA2" s="505"/>
      <c r="AB2" s="505"/>
      <c r="AC2" s="505"/>
      <c r="AD2" s="505"/>
      <c r="AE2" s="505"/>
      <c r="AF2" s="505"/>
      <c r="AG2" s="505"/>
      <c r="AH2" s="505"/>
      <c r="AI2" s="505"/>
      <c r="AJ2" s="505"/>
      <c r="AK2" s="505"/>
      <c r="AL2" s="505"/>
      <c r="AM2" s="505"/>
      <c r="AN2" s="505"/>
      <c r="AO2" s="505"/>
      <c r="AP2" s="505"/>
      <c r="AQ2" s="505"/>
      <c r="AR2" s="505"/>
      <c r="AS2" s="505"/>
      <c r="AT2" s="505"/>
      <c r="AU2" s="505"/>
      <c r="AV2" s="505"/>
      <c r="AW2" s="505"/>
      <c r="AX2" s="505"/>
      <c r="AY2" s="505"/>
      <c r="AZ2" s="505"/>
      <c r="BA2" s="505"/>
      <c r="BB2" s="505"/>
      <c r="BC2" s="505"/>
      <c r="BD2" s="505"/>
      <c r="BE2" s="505"/>
      <c r="BF2" s="505"/>
      <c r="BG2" s="505"/>
      <c r="BH2" s="505"/>
      <c r="BI2" s="505"/>
      <c r="BJ2" s="505"/>
      <c r="BK2" s="505"/>
      <c r="BL2" s="505"/>
      <c r="BM2" s="505"/>
      <c r="BN2" s="505"/>
      <c r="BO2" s="505"/>
      <c r="BP2" s="505"/>
      <c r="BQ2" s="505"/>
      <c r="BR2" s="505"/>
      <c r="BS2" s="505"/>
      <c r="BT2" s="505"/>
      <c r="BU2" s="505"/>
      <c r="BV2" s="505"/>
      <c r="BW2" s="505"/>
      <c r="BX2" s="505"/>
      <c r="BY2" s="505"/>
      <c r="BZ2" s="505"/>
      <c r="CA2" s="505"/>
      <c r="CB2" s="505"/>
      <c r="CC2" s="505"/>
      <c r="CD2" s="505"/>
      <c r="CE2" s="505"/>
      <c r="CF2" s="505"/>
      <c r="CG2" s="505"/>
      <c r="CH2" s="505"/>
      <c r="CI2" s="505"/>
      <c r="CJ2" s="505"/>
      <c r="CK2" s="505"/>
      <c r="CL2" s="505"/>
      <c r="CM2" s="505"/>
      <c r="CN2" s="505"/>
      <c r="CO2" s="505"/>
      <c r="CP2" s="505"/>
      <c r="CQ2" s="505"/>
      <c r="CR2" s="505"/>
      <c r="CS2" s="505"/>
      <c r="CT2" s="505"/>
      <c r="CU2" s="505"/>
      <c r="CV2" s="505"/>
      <c r="CW2" s="505"/>
      <c r="CX2" s="505"/>
      <c r="CY2" s="505"/>
      <c r="CZ2" s="505"/>
      <c r="DA2" s="505"/>
      <c r="DB2" s="505"/>
      <c r="DC2" s="505"/>
      <c r="DD2" s="505"/>
      <c r="DE2" s="505"/>
      <c r="DF2" s="505"/>
      <c r="DG2" s="505"/>
      <c r="DH2" s="505"/>
      <c r="DI2" s="505"/>
      <c r="DJ2" s="505"/>
      <c r="DK2" s="505"/>
      <c r="DL2" s="505"/>
      <c r="DM2" s="505"/>
      <c r="DN2" s="505"/>
      <c r="DO2" s="505"/>
      <c r="DP2" s="505"/>
      <c r="DQ2" s="505"/>
      <c r="DR2" s="505"/>
      <c r="DS2" s="505"/>
      <c r="DT2" s="505"/>
      <c r="DU2" s="505"/>
      <c r="DV2" s="505"/>
      <c r="DW2" s="505"/>
      <c r="DX2" s="505"/>
      <c r="DY2" s="505"/>
      <c r="DZ2" s="505"/>
      <c r="EA2" s="505"/>
      <c r="EB2" s="505"/>
      <c r="EC2" s="505"/>
      <c r="ED2" s="505"/>
      <c r="EE2" s="505"/>
      <c r="EF2" s="505"/>
      <c r="EG2" s="505"/>
      <c r="EH2" s="505"/>
      <c r="EI2" s="505"/>
      <c r="EJ2" s="505"/>
      <c r="EK2" s="505"/>
      <c r="EL2" s="505"/>
      <c r="EM2" s="505"/>
      <c r="EN2" s="505"/>
      <c r="EO2" s="505"/>
      <c r="EP2" s="505"/>
      <c r="EQ2" s="505"/>
      <c r="ER2" s="505"/>
      <c r="ES2" s="505"/>
      <c r="ET2" s="505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502"/>
      <c r="R3" s="317"/>
      <c r="S3" s="498"/>
      <c r="T3" s="498"/>
      <c r="U3" s="498"/>
      <c r="V3" s="498"/>
    </row>
    <row r="4" spans="1:256" s="131" customFormat="1" ht="22.5">
      <c r="A4" s="130"/>
      <c r="B4" s="35"/>
      <c r="C4" s="355"/>
      <c r="D4" s="699" t="s">
        <v>422</v>
      </c>
      <c r="E4" s="700"/>
      <c r="F4" s="700"/>
      <c r="G4" s="700"/>
      <c r="H4" s="701"/>
      <c r="I4" s="599"/>
      <c r="M4" s="317"/>
      <c r="N4" s="317"/>
      <c r="O4" s="317"/>
      <c r="P4" s="317"/>
      <c r="Q4" s="502"/>
      <c r="R4" s="317"/>
      <c r="S4" s="498"/>
      <c r="T4" s="498"/>
      <c r="U4" s="498"/>
      <c r="V4" s="498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502"/>
      <c r="R5" s="317"/>
      <c r="S5" s="498"/>
      <c r="T5" s="498"/>
      <c r="U5" s="498"/>
      <c r="V5" s="498"/>
    </row>
    <row r="6" spans="1:256" s="131" customFormat="1" ht="20.100000000000001" hidden="1" customHeight="1">
      <c r="A6" s="361"/>
      <c r="B6" s="361"/>
      <c r="C6" s="355"/>
      <c r="D6" s="702"/>
      <c r="E6" s="702"/>
      <c r="F6" s="703" t="s">
        <v>87</v>
      </c>
      <c r="G6" s="703"/>
      <c r="H6" s="359"/>
      <c r="I6" s="359"/>
      <c r="J6" s="362"/>
      <c r="K6" s="363"/>
      <c r="L6" s="363"/>
      <c r="M6" s="317"/>
      <c r="N6" s="317"/>
      <c r="O6" s="317"/>
      <c r="P6" s="317"/>
      <c r="Q6" s="502"/>
      <c r="R6" s="317"/>
      <c r="S6" s="498"/>
      <c r="T6" s="498"/>
      <c r="U6" s="498"/>
      <c r="V6" s="498"/>
    </row>
    <row r="7" spans="1:256" ht="3" customHeight="1"/>
    <row r="8" spans="1:256" s="131" customFormat="1">
      <c r="A8" s="130"/>
      <c r="B8" s="35"/>
      <c r="C8" s="355"/>
      <c r="D8" s="690" t="s">
        <v>18</v>
      </c>
      <c r="E8" s="690"/>
      <c r="F8" s="690" t="s">
        <v>423</v>
      </c>
      <c r="G8" s="690"/>
      <c r="H8" s="690"/>
      <c r="I8" s="704" t="s">
        <v>424</v>
      </c>
      <c r="J8" s="704"/>
      <c r="K8" s="704"/>
      <c r="L8" s="704"/>
      <c r="M8" s="317"/>
      <c r="N8" s="317"/>
      <c r="O8" s="317"/>
      <c r="P8" s="317"/>
      <c r="Q8" s="502"/>
      <c r="R8" s="317"/>
      <c r="S8" s="498"/>
      <c r="T8" s="498"/>
      <c r="U8" s="498"/>
      <c r="V8" s="498"/>
    </row>
    <row r="9" spans="1:256" s="131" customFormat="1" ht="20.25" customHeight="1">
      <c r="A9" s="130"/>
      <c r="B9" s="35"/>
      <c r="C9" s="355"/>
      <c r="D9" s="365" t="s">
        <v>95</v>
      </c>
      <c r="E9" s="365" t="s">
        <v>425</v>
      </c>
      <c r="F9" s="695" t="s">
        <v>95</v>
      </c>
      <c r="G9" s="696"/>
      <c r="H9" s="366" t="s">
        <v>425</v>
      </c>
      <c r="I9" s="697" t="s">
        <v>95</v>
      </c>
      <c r="J9" s="697"/>
      <c r="K9" s="366" t="s">
        <v>425</v>
      </c>
      <c r="L9" s="366" t="s">
        <v>426</v>
      </c>
      <c r="M9" s="317"/>
      <c r="N9" s="317"/>
      <c r="O9" s="317"/>
      <c r="P9" s="317"/>
      <c r="Q9" s="502"/>
      <c r="R9" s="317"/>
      <c r="S9" s="498"/>
      <c r="T9" s="498"/>
      <c r="U9" s="498"/>
      <c r="V9" s="498"/>
    </row>
    <row r="10" spans="1:256" ht="12" customHeight="1">
      <c r="C10" s="374"/>
      <c r="D10" s="496" t="s">
        <v>96</v>
      </c>
      <c r="E10" s="496" t="s">
        <v>52</v>
      </c>
      <c r="F10" s="698" t="s">
        <v>53</v>
      </c>
      <c r="G10" s="698"/>
      <c r="H10" s="496" t="s">
        <v>54</v>
      </c>
      <c r="I10" s="698" t="s">
        <v>71</v>
      </c>
      <c r="J10" s="698"/>
      <c r="K10" s="496" t="s">
        <v>72</v>
      </c>
      <c r="L10" s="496" t="s">
        <v>186</v>
      </c>
      <c r="M10" s="388"/>
      <c r="N10" s="388"/>
      <c r="O10" s="388"/>
      <c r="P10" s="388"/>
      <c r="Q10" s="364"/>
      <c r="R10" s="388"/>
      <c r="S10" s="497"/>
      <c r="T10" s="497"/>
      <c r="U10" s="497"/>
      <c r="V10" s="497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42" t="s">
        <v>555</v>
      </c>
      <c r="N11" s="317"/>
      <c r="O11" s="317"/>
      <c r="P11" s="317" t="s">
        <v>553</v>
      </c>
      <c r="Q11" s="502" t="s">
        <v>554</v>
      </c>
      <c r="R11" s="317" t="s">
        <v>618</v>
      </c>
      <c r="S11" s="498"/>
      <c r="T11" s="498"/>
      <c r="U11" s="498"/>
      <c r="V11" s="498"/>
    </row>
    <row r="12" spans="1:256" s="390" customFormat="1" ht="0.95" customHeight="1">
      <c r="A12" s="89"/>
      <c r="B12" s="249" t="s">
        <v>430</v>
      </c>
      <c r="C12" s="689"/>
      <c r="D12" s="690">
        <v>1</v>
      </c>
      <c r="E12" s="691" t="s">
        <v>1693</v>
      </c>
      <c r="F12" s="653"/>
      <c r="G12" s="646">
        <v>0</v>
      </c>
      <c r="H12" s="499"/>
      <c r="I12" s="375"/>
      <c r="J12" s="537" t="s">
        <v>552</v>
      </c>
      <c r="K12" s="177"/>
      <c r="L12" s="391"/>
      <c r="M12" s="317" t="e">
        <f t="shared" ref="M12:M35" ca="1" si="0">mergeValue(H12)</f>
        <v>#NAME?</v>
      </c>
      <c r="N12" s="298"/>
      <c r="O12" s="298"/>
      <c r="P12" s="317" t="str">
        <f>IF(ISERROR(MATCH(Q12,MODesc,0)),"n","y")</f>
        <v>n</v>
      </c>
      <c r="Q12" s="298" t="s">
        <v>1693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0.95" customHeight="1">
      <c r="A13" s="89"/>
      <c r="B13" s="249" t="s">
        <v>430</v>
      </c>
      <c r="C13" s="689"/>
      <c r="D13" s="690"/>
      <c r="E13" s="692"/>
      <c r="F13" s="693"/>
      <c r="G13" s="690">
        <v>1</v>
      </c>
      <c r="H13" s="688" t="s">
        <v>952</v>
      </c>
      <c r="I13" s="375"/>
      <c r="J13" s="537" t="s">
        <v>552</v>
      </c>
      <c r="K13" s="177"/>
      <c r="L13" s="391"/>
      <c r="M13" s="317" t="e">
        <f t="shared" ca="1" si="0"/>
        <v>#NAME?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15" customHeight="1">
      <c r="A14" s="89"/>
      <c r="B14" s="249" t="s">
        <v>430</v>
      </c>
      <c r="C14" s="689"/>
      <c r="D14" s="690"/>
      <c r="E14" s="692"/>
      <c r="F14" s="694"/>
      <c r="G14" s="690"/>
      <c r="H14" s="688"/>
      <c r="I14" s="660"/>
      <c r="J14" s="646">
        <v>1</v>
      </c>
      <c r="K14" s="652" t="s">
        <v>958</v>
      </c>
      <c r="L14" s="372" t="s">
        <v>959</v>
      </c>
      <c r="M14" s="317" t="e">
        <f t="shared" ca="1" si="0"/>
        <v>#NAME?</v>
      </c>
      <c r="N14" s="298"/>
      <c r="O14" s="298"/>
      <c r="P14" s="298"/>
      <c r="Q14" s="298"/>
      <c r="R14" s="317" t="str">
        <f>K14&amp;" ("&amp;L14&amp;")"</f>
        <v>Винниковский сельсовет (38620420)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390" customFormat="1" ht="0.95" customHeight="1">
      <c r="A15" s="89"/>
      <c r="B15" s="249" t="s">
        <v>430</v>
      </c>
      <c r="C15" s="689"/>
      <c r="D15" s="690">
        <v>2</v>
      </c>
      <c r="E15" s="691" t="s">
        <v>1694</v>
      </c>
      <c r="F15" s="653"/>
      <c r="G15" s="646">
        <v>0</v>
      </c>
      <c r="H15" s="499"/>
      <c r="I15" s="375"/>
      <c r="J15" s="537" t="s">
        <v>552</v>
      </c>
      <c r="K15" s="177"/>
      <c r="L15" s="391"/>
      <c r="M15" s="317" t="e">
        <f t="shared" ca="1" si="0"/>
        <v>#NAME?</v>
      </c>
      <c r="N15" s="298"/>
      <c r="O15" s="298"/>
      <c r="P15" s="317" t="str">
        <f>IF(ISERROR(MATCH(Q15,MODesc,0)),"n","y")</f>
        <v>n</v>
      </c>
      <c r="Q15" s="298" t="s">
        <v>1694</v>
      </c>
      <c r="R15" s="317" t="str">
        <f>K15&amp;"("&amp;L15&amp;")"</f>
        <v>()</v>
      </c>
      <c r="S15" s="249"/>
      <c r="T15" s="249"/>
      <c r="U15" s="373"/>
      <c r="V15" s="249"/>
      <c r="W15" s="249"/>
      <c r="X15" s="249"/>
      <c r="Y15" s="389"/>
      <c r="Z15" s="389"/>
      <c r="AA15" s="350"/>
      <c r="AB15" s="350"/>
      <c r="AC15" s="350"/>
      <c r="AD15" s="350"/>
      <c r="AE15" s="350"/>
      <c r="AF15" s="350"/>
      <c r="AG15" s="350"/>
      <c r="AH15" s="350"/>
      <c r="AI15" s="350"/>
      <c r="AJ15" s="350"/>
      <c r="AK15" s="350"/>
      <c r="AL15" s="350"/>
      <c r="AM15" s="350"/>
      <c r="AN15" s="350"/>
      <c r="AO15" s="350"/>
      <c r="AP15" s="350"/>
      <c r="AQ15" s="350"/>
      <c r="AR15" s="350"/>
      <c r="AS15" s="350"/>
      <c r="AT15" s="350"/>
      <c r="AU15" s="350"/>
      <c r="AV15" s="350"/>
      <c r="AW15" s="350"/>
      <c r="AX15" s="350"/>
      <c r="AY15" s="350"/>
      <c r="AZ15" s="350"/>
      <c r="BA15" s="350"/>
      <c r="BB15" s="350"/>
      <c r="BC15" s="350"/>
      <c r="BD15" s="350"/>
      <c r="BE15" s="350"/>
      <c r="BF15" s="350"/>
      <c r="BG15" s="350"/>
      <c r="BH15" s="350"/>
      <c r="BI15" s="350"/>
      <c r="BJ15" s="350"/>
      <c r="BK15" s="350"/>
      <c r="BL15" s="350"/>
      <c r="BM15" s="350"/>
      <c r="BN15" s="350"/>
      <c r="BO15" s="350"/>
      <c r="BP15" s="350"/>
      <c r="BQ15" s="350"/>
      <c r="BR15" s="350"/>
      <c r="BS15" s="350"/>
      <c r="BT15" s="350"/>
      <c r="BU15" s="350"/>
      <c r="BV15" s="389"/>
      <c r="BW15" s="389"/>
      <c r="BX15" s="389"/>
      <c r="BY15" s="389"/>
      <c r="BZ15" s="389"/>
      <c r="CA15" s="389"/>
      <c r="CB15" s="389"/>
      <c r="CC15" s="389"/>
      <c r="CD15" s="389"/>
      <c r="CE15" s="389"/>
    </row>
    <row r="16" spans="1:256" s="390" customFormat="1" ht="0.95" customHeight="1">
      <c r="A16" s="89"/>
      <c r="B16" s="249" t="s">
        <v>430</v>
      </c>
      <c r="C16" s="689"/>
      <c r="D16" s="690"/>
      <c r="E16" s="692"/>
      <c r="F16" s="693"/>
      <c r="G16" s="690">
        <v>1</v>
      </c>
      <c r="H16" s="688" t="s">
        <v>952</v>
      </c>
      <c r="I16" s="375"/>
      <c r="J16" s="537" t="s">
        <v>552</v>
      </c>
      <c r="K16" s="177"/>
      <c r="L16" s="391"/>
      <c r="M16" s="317" t="e">
        <f t="shared" ca="1" si="0"/>
        <v>#NAME?</v>
      </c>
      <c r="N16" s="298"/>
      <c r="O16" s="298"/>
      <c r="P16" s="298"/>
      <c r="Q16" s="298"/>
      <c r="R16" s="317" t="str">
        <f>K16&amp;"("&amp;L16&amp;")"</f>
        <v>()</v>
      </c>
      <c r="S16" s="249"/>
      <c r="T16" s="249"/>
      <c r="U16" s="373"/>
      <c r="V16" s="249"/>
      <c r="W16" s="249"/>
      <c r="X16" s="249"/>
      <c r="Y16" s="389"/>
      <c r="Z16" s="389"/>
      <c r="AA16" s="350"/>
      <c r="AB16" s="350"/>
      <c r="AC16" s="350"/>
      <c r="AD16" s="350"/>
      <c r="AE16" s="350"/>
      <c r="AF16" s="350"/>
      <c r="AG16" s="350"/>
      <c r="AH16" s="350"/>
      <c r="AI16" s="350"/>
      <c r="AJ16" s="350"/>
      <c r="AK16" s="350"/>
      <c r="AL16" s="350"/>
      <c r="AM16" s="350"/>
      <c r="AN16" s="350"/>
      <c r="AO16" s="350"/>
      <c r="AP16" s="350"/>
      <c r="AQ16" s="350"/>
      <c r="AR16" s="350"/>
      <c r="AS16" s="350"/>
      <c r="AT16" s="350"/>
      <c r="AU16" s="350"/>
      <c r="AV16" s="350"/>
      <c r="AW16" s="350"/>
      <c r="AX16" s="350"/>
      <c r="AY16" s="350"/>
      <c r="AZ16" s="350"/>
      <c r="BA16" s="350"/>
      <c r="BB16" s="350"/>
      <c r="BC16" s="350"/>
      <c r="BD16" s="350"/>
      <c r="BE16" s="350"/>
      <c r="BF16" s="350"/>
      <c r="BG16" s="350"/>
      <c r="BH16" s="350"/>
      <c r="BI16" s="350"/>
      <c r="BJ16" s="350"/>
      <c r="BK16" s="350"/>
      <c r="BL16" s="350"/>
      <c r="BM16" s="350"/>
      <c r="BN16" s="350"/>
      <c r="BO16" s="350"/>
      <c r="BP16" s="350"/>
      <c r="BQ16" s="350"/>
      <c r="BR16" s="350"/>
      <c r="BS16" s="350"/>
      <c r="BT16" s="350"/>
      <c r="BU16" s="350"/>
      <c r="BV16" s="389"/>
      <c r="BW16" s="389"/>
      <c r="BX16" s="389"/>
      <c r="BY16" s="389"/>
      <c r="BZ16" s="389"/>
      <c r="CA16" s="389"/>
      <c r="CB16" s="389"/>
      <c r="CC16" s="389"/>
      <c r="CD16" s="389"/>
      <c r="CE16" s="389"/>
    </row>
    <row r="17" spans="1:83" s="390" customFormat="1" ht="15" customHeight="1">
      <c r="A17" s="89"/>
      <c r="B17" s="249" t="s">
        <v>430</v>
      </c>
      <c r="C17" s="689"/>
      <c r="D17" s="690"/>
      <c r="E17" s="692"/>
      <c r="F17" s="694"/>
      <c r="G17" s="690"/>
      <c r="H17" s="688"/>
      <c r="I17" s="660"/>
      <c r="J17" s="646">
        <v>1</v>
      </c>
      <c r="K17" s="652" t="s">
        <v>960</v>
      </c>
      <c r="L17" s="372" t="s">
        <v>961</v>
      </c>
      <c r="M17" s="317" t="e">
        <f t="shared" ca="1" si="0"/>
        <v>#NAME?</v>
      </c>
      <c r="N17" s="298"/>
      <c r="O17" s="298"/>
      <c r="P17" s="298"/>
      <c r="Q17" s="298"/>
      <c r="R17" s="317" t="str">
        <f>K17&amp;" ("&amp;L17&amp;")"</f>
        <v>Ворошневский сельсовет (38620424)</v>
      </c>
      <c r="S17" s="249"/>
      <c r="T17" s="249"/>
      <c r="U17" s="373"/>
      <c r="V17" s="249"/>
      <c r="W17" s="249"/>
      <c r="X17" s="249"/>
      <c r="Y17" s="389"/>
      <c r="Z17" s="389"/>
      <c r="AA17" s="350"/>
      <c r="AB17" s="350"/>
      <c r="AC17" s="350"/>
      <c r="AD17" s="350"/>
      <c r="AE17" s="350"/>
      <c r="AF17" s="350"/>
      <c r="AG17" s="350"/>
      <c r="AH17" s="350"/>
      <c r="AI17" s="350"/>
      <c r="AJ17" s="350"/>
      <c r="AK17" s="350"/>
      <c r="AL17" s="350"/>
      <c r="AM17" s="350"/>
      <c r="AN17" s="350"/>
      <c r="AO17" s="350"/>
      <c r="AP17" s="350"/>
      <c r="AQ17" s="350"/>
      <c r="AR17" s="350"/>
      <c r="AS17" s="350"/>
      <c r="AT17" s="350"/>
      <c r="AU17" s="350"/>
      <c r="AV17" s="350"/>
      <c r="AW17" s="350"/>
      <c r="AX17" s="350"/>
      <c r="AY17" s="350"/>
      <c r="AZ17" s="350"/>
      <c r="BA17" s="350"/>
      <c r="BB17" s="350"/>
      <c r="BC17" s="350"/>
      <c r="BD17" s="350"/>
      <c r="BE17" s="350"/>
      <c r="BF17" s="350"/>
      <c r="BG17" s="350"/>
      <c r="BH17" s="350"/>
      <c r="BI17" s="350"/>
      <c r="BJ17" s="350"/>
      <c r="BK17" s="350"/>
      <c r="BL17" s="350"/>
      <c r="BM17" s="350"/>
      <c r="BN17" s="350"/>
      <c r="BO17" s="350"/>
      <c r="BP17" s="350"/>
      <c r="BQ17" s="350"/>
      <c r="BR17" s="350"/>
      <c r="BS17" s="350"/>
      <c r="BT17" s="350"/>
      <c r="BU17" s="350"/>
      <c r="BV17" s="389"/>
      <c r="BW17" s="389"/>
      <c r="BX17" s="389"/>
      <c r="BY17" s="389"/>
      <c r="BZ17" s="389"/>
      <c r="CA17" s="389"/>
      <c r="CB17" s="389"/>
      <c r="CC17" s="389"/>
      <c r="CD17" s="389"/>
      <c r="CE17" s="389"/>
    </row>
    <row r="18" spans="1:83" s="390" customFormat="1" ht="0.95" customHeight="1">
      <c r="A18" s="89"/>
      <c r="B18" s="249" t="s">
        <v>430</v>
      </c>
      <c r="C18" s="689"/>
      <c r="D18" s="690">
        <v>3</v>
      </c>
      <c r="E18" s="691" t="s">
        <v>1695</v>
      </c>
      <c r="F18" s="653"/>
      <c r="G18" s="646">
        <v>0</v>
      </c>
      <c r="H18" s="499"/>
      <c r="I18" s="375"/>
      <c r="J18" s="537" t="s">
        <v>552</v>
      </c>
      <c r="K18" s="177"/>
      <c r="L18" s="391"/>
      <c r="M18" s="317" t="e">
        <f t="shared" ca="1" si="0"/>
        <v>#NAME?</v>
      </c>
      <c r="N18" s="298"/>
      <c r="O18" s="298"/>
      <c r="P18" s="317" t="str">
        <f>IF(ISERROR(MATCH(Q18,MODesc,0)),"n","y")</f>
        <v>n</v>
      </c>
      <c r="Q18" s="298" t="s">
        <v>1695</v>
      </c>
      <c r="R18" s="317" t="str">
        <f>K18&amp;"("&amp;L18&amp;")"</f>
        <v>()</v>
      </c>
      <c r="S18" s="249"/>
      <c r="T18" s="249"/>
      <c r="U18" s="373"/>
      <c r="V18" s="249"/>
      <c r="W18" s="249"/>
      <c r="X18" s="249"/>
      <c r="Y18" s="389"/>
      <c r="Z18" s="389"/>
      <c r="AA18" s="350"/>
      <c r="AB18" s="350"/>
      <c r="AC18" s="350"/>
      <c r="AD18" s="350"/>
      <c r="AE18" s="350"/>
      <c r="AF18" s="350"/>
      <c r="AG18" s="350"/>
      <c r="AH18" s="350"/>
      <c r="AI18" s="350"/>
      <c r="AJ18" s="350"/>
      <c r="AK18" s="350"/>
      <c r="AL18" s="350"/>
      <c r="AM18" s="350"/>
      <c r="AN18" s="350"/>
      <c r="AO18" s="350"/>
      <c r="AP18" s="350"/>
      <c r="AQ18" s="350"/>
      <c r="AR18" s="350"/>
      <c r="AS18" s="350"/>
      <c r="AT18" s="350"/>
      <c r="AU18" s="350"/>
      <c r="AV18" s="350"/>
      <c r="AW18" s="350"/>
      <c r="AX18" s="350"/>
      <c r="AY18" s="350"/>
      <c r="AZ18" s="350"/>
      <c r="BA18" s="350"/>
      <c r="BB18" s="350"/>
      <c r="BC18" s="350"/>
      <c r="BD18" s="350"/>
      <c r="BE18" s="350"/>
      <c r="BF18" s="350"/>
      <c r="BG18" s="350"/>
      <c r="BH18" s="350"/>
      <c r="BI18" s="350"/>
      <c r="BJ18" s="350"/>
      <c r="BK18" s="350"/>
      <c r="BL18" s="350"/>
      <c r="BM18" s="350"/>
      <c r="BN18" s="350"/>
      <c r="BO18" s="350"/>
      <c r="BP18" s="350"/>
      <c r="BQ18" s="350"/>
      <c r="BR18" s="350"/>
      <c r="BS18" s="350"/>
      <c r="BT18" s="350"/>
      <c r="BU18" s="350"/>
      <c r="BV18" s="389"/>
      <c r="BW18" s="389"/>
      <c r="BX18" s="389"/>
      <c r="BY18" s="389"/>
      <c r="BZ18" s="389"/>
      <c r="CA18" s="389"/>
      <c r="CB18" s="389"/>
      <c r="CC18" s="389"/>
      <c r="CD18" s="389"/>
      <c r="CE18" s="389"/>
    </row>
    <row r="19" spans="1:83" s="390" customFormat="1" ht="0.95" customHeight="1">
      <c r="A19" s="89"/>
      <c r="B19" s="249" t="s">
        <v>430</v>
      </c>
      <c r="C19" s="689"/>
      <c r="D19" s="690"/>
      <c r="E19" s="692"/>
      <c r="F19" s="693"/>
      <c r="G19" s="690">
        <v>1</v>
      </c>
      <c r="H19" s="688" t="s">
        <v>952</v>
      </c>
      <c r="I19" s="375"/>
      <c r="J19" s="537" t="s">
        <v>552</v>
      </c>
      <c r="K19" s="177"/>
      <c r="L19" s="391"/>
      <c r="M19" s="317" t="e">
        <f t="shared" ca="1" si="0"/>
        <v>#NAME?</v>
      </c>
      <c r="N19" s="298"/>
      <c r="O19" s="298"/>
      <c r="P19" s="298"/>
      <c r="Q19" s="298"/>
      <c r="R19" s="317" t="str">
        <f>K19&amp;"("&amp;L19&amp;")"</f>
        <v>()</v>
      </c>
      <c r="S19" s="249"/>
      <c r="T19" s="249"/>
      <c r="U19" s="373"/>
      <c r="V19" s="249"/>
      <c r="W19" s="249"/>
      <c r="X19" s="249"/>
      <c r="Y19" s="389"/>
      <c r="Z19" s="389"/>
      <c r="AA19" s="350"/>
      <c r="AB19" s="350"/>
      <c r="AC19" s="350"/>
      <c r="AD19" s="350"/>
      <c r="AE19" s="350"/>
      <c r="AF19" s="350"/>
      <c r="AG19" s="350"/>
      <c r="AH19" s="350"/>
      <c r="AI19" s="350"/>
      <c r="AJ19" s="350"/>
      <c r="AK19" s="350"/>
      <c r="AL19" s="350"/>
      <c r="AM19" s="350"/>
      <c r="AN19" s="350"/>
      <c r="AO19" s="350"/>
      <c r="AP19" s="350"/>
      <c r="AQ19" s="350"/>
      <c r="AR19" s="350"/>
      <c r="AS19" s="350"/>
      <c r="AT19" s="350"/>
      <c r="AU19" s="350"/>
      <c r="AV19" s="350"/>
      <c r="AW19" s="350"/>
      <c r="AX19" s="350"/>
      <c r="AY19" s="350"/>
      <c r="AZ19" s="350"/>
      <c r="BA19" s="350"/>
      <c r="BB19" s="350"/>
      <c r="BC19" s="350"/>
      <c r="BD19" s="350"/>
      <c r="BE19" s="350"/>
      <c r="BF19" s="350"/>
      <c r="BG19" s="350"/>
      <c r="BH19" s="350"/>
      <c r="BI19" s="350"/>
      <c r="BJ19" s="350"/>
      <c r="BK19" s="350"/>
      <c r="BL19" s="350"/>
      <c r="BM19" s="350"/>
      <c r="BN19" s="350"/>
      <c r="BO19" s="350"/>
      <c r="BP19" s="350"/>
      <c r="BQ19" s="350"/>
      <c r="BR19" s="350"/>
      <c r="BS19" s="350"/>
      <c r="BT19" s="350"/>
      <c r="BU19" s="350"/>
      <c r="BV19" s="389"/>
      <c r="BW19" s="389"/>
      <c r="BX19" s="389"/>
      <c r="BY19" s="389"/>
      <c r="BZ19" s="389"/>
      <c r="CA19" s="389"/>
      <c r="CB19" s="389"/>
      <c r="CC19" s="389"/>
      <c r="CD19" s="389"/>
      <c r="CE19" s="389"/>
    </row>
    <row r="20" spans="1:83" s="390" customFormat="1" ht="15" customHeight="1">
      <c r="A20" s="89"/>
      <c r="B20" s="249" t="s">
        <v>430</v>
      </c>
      <c r="C20" s="689"/>
      <c r="D20" s="690"/>
      <c r="E20" s="692"/>
      <c r="F20" s="694"/>
      <c r="G20" s="690"/>
      <c r="H20" s="688"/>
      <c r="I20" s="660"/>
      <c r="J20" s="646">
        <v>1</v>
      </c>
      <c r="K20" s="652" t="s">
        <v>962</v>
      </c>
      <c r="L20" s="372" t="s">
        <v>963</v>
      </c>
      <c r="M20" s="317" t="e">
        <f t="shared" ca="1" si="0"/>
        <v>#NAME?</v>
      </c>
      <c r="N20" s="298"/>
      <c r="O20" s="298"/>
      <c r="P20" s="298"/>
      <c r="Q20" s="298"/>
      <c r="R20" s="317" t="str">
        <f>K20&amp;" ("&amp;L20&amp;")"</f>
        <v>Камышинский сельсовет (38620426)</v>
      </c>
      <c r="S20" s="249"/>
      <c r="T20" s="249"/>
      <c r="U20" s="373"/>
      <c r="V20" s="249"/>
      <c r="W20" s="249"/>
      <c r="X20" s="249"/>
      <c r="Y20" s="389"/>
      <c r="Z20" s="389"/>
      <c r="AA20" s="350"/>
      <c r="AB20" s="350"/>
      <c r="AC20" s="350"/>
      <c r="AD20" s="350"/>
      <c r="AE20" s="350"/>
      <c r="AF20" s="350"/>
      <c r="AG20" s="350"/>
      <c r="AH20" s="350"/>
      <c r="AI20" s="350"/>
      <c r="AJ20" s="350"/>
      <c r="AK20" s="350"/>
      <c r="AL20" s="350"/>
      <c r="AM20" s="350"/>
      <c r="AN20" s="350"/>
      <c r="AO20" s="350"/>
      <c r="AP20" s="350"/>
      <c r="AQ20" s="350"/>
      <c r="AR20" s="350"/>
      <c r="AS20" s="350"/>
      <c r="AT20" s="350"/>
      <c r="AU20" s="350"/>
      <c r="AV20" s="350"/>
      <c r="AW20" s="350"/>
      <c r="AX20" s="350"/>
      <c r="AY20" s="350"/>
      <c r="AZ20" s="350"/>
      <c r="BA20" s="350"/>
      <c r="BB20" s="350"/>
      <c r="BC20" s="350"/>
      <c r="BD20" s="350"/>
      <c r="BE20" s="350"/>
      <c r="BF20" s="350"/>
      <c r="BG20" s="350"/>
      <c r="BH20" s="350"/>
      <c r="BI20" s="350"/>
      <c r="BJ20" s="350"/>
      <c r="BK20" s="350"/>
      <c r="BL20" s="350"/>
      <c r="BM20" s="350"/>
      <c r="BN20" s="350"/>
      <c r="BO20" s="350"/>
      <c r="BP20" s="350"/>
      <c r="BQ20" s="350"/>
      <c r="BR20" s="350"/>
      <c r="BS20" s="350"/>
      <c r="BT20" s="350"/>
      <c r="BU20" s="350"/>
      <c r="BV20" s="389"/>
      <c r="BW20" s="389"/>
      <c r="BX20" s="389"/>
      <c r="BY20" s="389"/>
      <c r="BZ20" s="389"/>
      <c r="CA20" s="389"/>
      <c r="CB20" s="389"/>
      <c r="CC20" s="389"/>
      <c r="CD20" s="389"/>
      <c r="CE20" s="389"/>
    </row>
    <row r="21" spans="1:83" s="390" customFormat="1" ht="0.95" customHeight="1">
      <c r="A21" s="89"/>
      <c r="B21" s="249" t="s">
        <v>430</v>
      </c>
      <c r="C21" s="689"/>
      <c r="D21" s="690">
        <v>4</v>
      </c>
      <c r="E21" s="691" t="s">
        <v>1696</v>
      </c>
      <c r="F21" s="653"/>
      <c r="G21" s="646">
        <v>0</v>
      </c>
      <c r="H21" s="499"/>
      <c r="I21" s="375"/>
      <c r="J21" s="537" t="s">
        <v>552</v>
      </c>
      <c r="K21" s="177"/>
      <c r="L21" s="391"/>
      <c r="M21" s="317" t="e">
        <f t="shared" ca="1" si="0"/>
        <v>#NAME?</v>
      </c>
      <c r="N21" s="298"/>
      <c r="O21" s="298"/>
      <c r="P21" s="317" t="str">
        <f>IF(ISERROR(MATCH(Q21,MODesc,0)),"n","y")</f>
        <v>n</v>
      </c>
      <c r="Q21" s="298" t="s">
        <v>1696</v>
      </c>
      <c r="R21" s="317" t="str">
        <f>K21&amp;"("&amp;L21&amp;")"</f>
        <v>()</v>
      </c>
      <c r="S21" s="249"/>
      <c r="T21" s="249"/>
      <c r="U21" s="373"/>
      <c r="V21" s="249"/>
      <c r="W21" s="249"/>
      <c r="X21" s="249"/>
      <c r="Y21" s="389"/>
      <c r="Z21" s="389"/>
      <c r="AA21" s="350"/>
      <c r="AB21" s="350"/>
      <c r="AC21" s="350"/>
      <c r="AD21" s="350"/>
      <c r="AE21" s="350"/>
      <c r="AF21" s="350"/>
      <c r="AG21" s="350"/>
      <c r="AH21" s="350"/>
      <c r="AI21" s="350"/>
      <c r="AJ21" s="350"/>
      <c r="AK21" s="350"/>
      <c r="AL21" s="350"/>
      <c r="AM21" s="350"/>
      <c r="AN21" s="350"/>
      <c r="AO21" s="350"/>
      <c r="AP21" s="350"/>
      <c r="AQ21" s="350"/>
      <c r="AR21" s="350"/>
      <c r="AS21" s="350"/>
      <c r="AT21" s="350"/>
      <c r="AU21" s="350"/>
      <c r="AV21" s="350"/>
      <c r="AW21" s="350"/>
      <c r="AX21" s="350"/>
      <c r="AY21" s="350"/>
      <c r="AZ21" s="350"/>
      <c r="BA21" s="350"/>
      <c r="BB21" s="350"/>
      <c r="BC21" s="350"/>
      <c r="BD21" s="350"/>
      <c r="BE21" s="350"/>
      <c r="BF21" s="350"/>
      <c r="BG21" s="350"/>
      <c r="BH21" s="350"/>
      <c r="BI21" s="350"/>
      <c r="BJ21" s="350"/>
      <c r="BK21" s="350"/>
      <c r="BL21" s="350"/>
      <c r="BM21" s="350"/>
      <c r="BN21" s="350"/>
      <c r="BO21" s="350"/>
      <c r="BP21" s="350"/>
      <c r="BQ21" s="350"/>
      <c r="BR21" s="350"/>
      <c r="BS21" s="350"/>
      <c r="BT21" s="350"/>
      <c r="BU21" s="350"/>
      <c r="BV21" s="389"/>
      <c r="BW21" s="389"/>
      <c r="BX21" s="389"/>
      <c r="BY21" s="389"/>
      <c r="BZ21" s="389"/>
      <c r="CA21" s="389"/>
      <c r="CB21" s="389"/>
      <c r="CC21" s="389"/>
      <c r="CD21" s="389"/>
      <c r="CE21" s="389"/>
    </row>
    <row r="22" spans="1:83" s="390" customFormat="1" ht="0.95" customHeight="1">
      <c r="A22" s="89"/>
      <c r="B22" s="249" t="s">
        <v>430</v>
      </c>
      <c r="C22" s="689"/>
      <c r="D22" s="690"/>
      <c r="E22" s="692"/>
      <c r="F22" s="693"/>
      <c r="G22" s="690">
        <v>1</v>
      </c>
      <c r="H22" s="688" t="s">
        <v>952</v>
      </c>
      <c r="I22" s="375"/>
      <c r="J22" s="537" t="s">
        <v>552</v>
      </c>
      <c r="K22" s="177"/>
      <c r="L22" s="391"/>
      <c r="M22" s="317" t="e">
        <f t="shared" ca="1" si="0"/>
        <v>#NAME?</v>
      </c>
      <c r="N22" s="298"/>
      <c r="O22" s="298"/>
      <c r="P22" s="298"/>
      <c r="Q22" s="298"/>
      <c r="R22" s="317" t="str">
        <f>K22&amp;"("&amp;L22&amp;")"</f>
        <v>()</v>
      </c>
      <c r="S22" s="249"/>
      <c r="T22" s="249"/>
      <c r="U22" s="373"/>
      <c r="V22" s="249"/>
      <c r="W22" s="249"/>
      <c r="X22" s="249"/>
      <c r="Y22" s="389"/>
      <c r="Z22" s="389"/>
      <c r="AA22" s="350"/>
      <c r="AB22" s="350"/>
      <c r="AC22" s="350"/>
      <c r="AD22" s="350"/>
      <c r="AE22" s="350"/>
      <c r="AF22" s="350"/>
      <c r="AG22" s="350"/>
      <c r="AH22" s="350"/>
      <c r="AI22" s="350"/>
      <c r="AJ22" s="350"/>
      <c r="AK22" s="350"/>
      <c r="AL22" s="350"/>
      <c r="AM22" s="350"/>
      <c r="AN22" s="350"/>
      <c r="AO22" s="350"/>
      <c r="AP22" s="350"/>
      <c r="AQ22" s="350"/>
      <c r="AR22" s="350"/>
      <c r="AS22" s="350"/>
      <c r="AT22" s="350"/>
      <c r="AU22" s="350"/>
      <c r="AV22" s="350"/>
      <c r="AW22" s="350"/>
      <c r="AX22" s="350"/>
      <c r="AY22" s="350"/>
      <c r="AZ22" s="350"/>
      <c r="BA22" s="350"/>
      <c r="BB22" s="350"/>
      <c r="BC22" s="350"/>
      <c r="BD22" s="350"/>
      <c r="BE22" s="350"/>
      <c r="BF22" s="350"/>
      <c r="BG22" s="350"/>
      <c r="BH22" s="350"/>
      <c r="BI22" s="350"/>
      <c r="BJ22" s="350"/>
      <c r="BK22" s="350"/>
      <c r="BL22" s="350"/>
      <c r="BM22" s="350"/>
      <c r="BN22" s="350"/>
      <c r="BO22" s="350"/>
      <c r="BP22" s="350"/>
      <c r="BQ22" s="350"/>
      <c r="BR22" s="350"/>
      <c r="BS22" s="350"/>
      <c r="BT22" s="350"/>
      <c r="BU22" s="350"/>
      <c r="BV22" s="389"/>
      <c r="BW22" s="389"/>
      <c r="BX22" s="389"/>
      <c r="BY22" s="389"/>
      <c r="BZ22" s="389"/>
      <c r="CA22" s="389"/>
      <c r="CB22" s="389"/>
      <c r="CC22" s="389"/>
      <c r="CD22" s="389"/>
      <c r="CE22" s="389"/>
    </row>
    <row r="23" spans="1:83" s="390" customFormat="1" ht="15" customHeight="1">
      <c r="A23" s="89"/>
      <c r="B23" s="249" t="s">
        <v>430</v>
      </c>
      <c r="C23" s="689"/>
      <c r="D23" s="690"/>
      <c r="E23" s="692"/>
      <c r="F23" s="694"/>
      <c r="G23" s="690"/>
      <c r="H23" s="688"/>
      <c r="I23" s="660"/>
      <c r="J23" s="646">
        <v>1</v>
      </c>
      <c r="K23" s="652" t="s">
        <v>964</v>
      </c>
      <c r="L23" s="372" t="s">
        <v>965</v>
      </c>
      <c r="M23" s="317" t="e">
        <f t="shared" ca="1" si="0"/>
        <v>#NAME?</v>
      </c>
      <c r="N23" s="298"/>
      <c r="O23" s="298"/>
      <c r="P23" s="298"/>
      <c r="Q23" s="298"/>
      <c r="R23" s="317" t="str">
        <f>K23&amp;" ("&amp;L23&amp;")"</f>
        <v>Клюквинский сельсовет (38620428)</v>
      </c>
      <c r="S23" s="249"/>
      <c r="T23" s="249"/>
      <c r="U23" s="373"/>
      <c r="V23" s="249"/>
      <c r="W23" s="249"/>
      <c r="X23" s="249"/>
      <c r="Y23" s="389"/>
      <c r="Z23" s="389"/>
      <c r="AA23" s="350"/>
      <c r="AB23" s="350"/>
      <c r="AC23" s="350"/>
      <c r="AD23" s="350"/>
      <c r="AE23" s="350"/>
      <c r="AF23" s="350"/>
      <c r="AG23" s="350"/>
      <c r="AH23" s="350"/>
      <c r="AI23" s="350"/>
      <c r="AJ23" s="350"/>
      <c r="AK23" s="350"/>
      <c r="AL23" s="350"/>
      <c r="AM23" s="350"/>
      <c r="AN23" s="350"/>
      <c r="AO23" s="350"/>
      <c r="AP23" s="350"/>
      <c r="AQ23" s="350"/>
      <c r="AR23" s="350"/>
      <c r="AS23" s="350"/>
      <c r="AT23" s="350"/>
      <c r="AU23" s="350"/>
      <c r="AV23" s="350"/>
      <c r="AW23" s="350"/>
      <c r="AX23" s="350"/>
      <c r="AY23" s="350"/>
      <c r="AZ23" s="350"/>
      <c r="BA23" s="350"/>
      <c r="BB23" s="350"/>
      <c r="BC23" s="350"/>
      <c r="BD23" s="350"/>
      <c r="BE23" s="350"/>
      <c r="BF23" s="350"/>
      <c r="BG23" s="350"/>
      <c r="BH23" s="350"/>
      <c r="BI23" s="350"/>
      <c r="BJ23" s="350"/>
      <c r="BK23" s="350"/>
      <c r="BL23" s="350"/>
      <c r="BM23" s="350"/>
      <c r="BN23" s="350"/>
      <c r="BO23" s="350"/>
      <c r="BP23" s="350"/>
      <c r="BQ23" s="350"/>
      <c r="BR23" s="350"/>
      <c r="BS23" s="350"/>
      <c r="BT23" s="350"/>
      <c r="BU23" s="350"/>
      <c r="BV23" s="389"/>
      <c r="BW23" s="389"/>
      <c r="BX23" s="389"/>
      <c r="BY23" s="389"/>
      <c r="BZ23" s="389"/>
      <c r="CA23" s="389"/>
      <c r="CB23" s="389"/>
      <c r="CC23" s="389"/>
      <c r="CD23" s="389"/>
      <c r="CE23" s="389"/>
    </row>
    <row r="24" spans="1:83" s="390" customFormat="1" ht="0.95" customHeight="1">
      <c r="A24" s="89"/>
      <c r="B24" s="249" t="s">
        <v>430</v>
      </c>
      <c r="C24" s="689"/>
      <c r="D24" s="690">
        <v>5</v>
      </c>
      <c r="E24" s="691" t="s">
        <v>1697</v>
      </c>
      <c r="F24" s="653"/>
      <c r="G24" s="646">
        <v>0</v>
      </c>
      <c r="H24" s="499"/>
      <c r="I24" s="375"/>
      <c r="J24" s="537" t="s">
        <v>552</v>
      </c>
      <c r="K24" s="177"/>
      <c r="L24" s="391"/>
      <c r="M24" s="317" t="e">
        <f t="shared" ca="1" si="0"/>
        <v>#NAME?</v>
      </c>
      <c r="N24" s="298"/>
      <c r="O24" s="298"/>
      <c r="P24" s="317" t="str">
        <f>IF(ISERROR(MATCH(Q24,MODesc,0)),"n","y")</f>
        <v>n</v>
      </c>
      <c r="Q24" s="298" t="s">
        <v>1697</v>
      </c>
      <c r="R24" s="317" t="str">
        <f>K24&amp;"("&amp;L24&amp;")"</f>
        <v>()</v>
      </c>
      <c r="S24" s="249"/>
      <c r="T24" s="249"/>
      <c r="U24" s="373"/>
      <c r="V24" s="249"/>
      <c r="W24" s="249"/>
      <c r="X24" s="249"/>
      <c r="Y24" s="389"/>
      <c r="Z24" s="389"/>
      <c r="AA24" s="350"/>
      <c r="AB24" s="350"/>
      <c r="AC24" s="350"/>
      <c r="AD24" s="350"/>
      <c r="AE24" s="350"/>
      <c r="AF24" s="350"/>
      <c r="AG24" s="350"/>
      <c r="AH24" s="350"/>
      <c r="AI24" s="350"/>
      <c r="AJ24" s="350"/>
      <c r="AK24" s="350"/>
      <c r="AL24" s="350"/>
      <c r="AM24" s="350"/>
      <c r="AN24" s="350"/>
      <c r="AO24" s="350"/>
      <c r="AP24" s="350"/>
      <c r="AQ24" s="350"/>
      <c r="AR24" s="350"/>
      <c r="AS24" s="350"/>
      <c r="AT24" s="350"/>
      <c r="AU24" s="350"/>
      <c r="AV24" s="350"/>
      <c r="AW24" s="350"/>
      <c r="AX24" s="350"/>
      <c r="AY24" s="350"/>
      <c r="AZ24" s="350"/>
      <c r="BA24" s="350"/>
      <c r="BB24" s="350"/>
      <c r="BC24" s="350"/>
      <c r="BD24" s="350"/>
      <c r="BE24" s="350"/>
      <c r="BF24" s="350"/>
      <c r="BG24" s="350"/>
      <c r="BH24" s="350"/>
      <c r="BI24" s="350"/>
      <c r="BJ24" s="350"/>
      <c r="BK24" s="350"/>
      <c r="BL24" s="350"/>
      <c r="BM24" s="350"/>
      <c r="BN24" s="350"/>
      <c r="BO24" s="350"/>
      <c r="BP24" s="350"/>
      <c r="BQ24" s="350"/>
      <c r="BR24" s="350"/>
      <c r="BS24" s="350"/>
      <c r="BT24" s="350"/>
      <c r="BU24" s="350"/>
      <c r="BV24" s="389"/>
      <c r="BW24" s="389"/>
      <c r="BX24" s="389"/>
      <c r="BY24" s="389"/>
      <c r="BZ24" s="389"/>
      <c r="CA24" s="389"/>
      <c r="CB24" s="389"/>
      <c r="CC24" s="389"/>
      <c r="CD24" s="389"/>
      <c r="CE24" s="389"/>
    </row>
    <row r="25" spans="1:83" s="390" customFormat="1" ht="0.95" customHeight="1">
      <c r="A25" s="89"/>
      <c r="B25" s="249" t="s">
        <v>430</v>
      </c>
      <c r="C25" s="689"/>
      <c r="D25" s="690"/>
      <c r="E25" s="692"/>
      <c r="F25" s="693"/>
      <c r="G25" s="690">
        <v>1</v>
      </c>
      <c r="H25" s="688" t="s">
        <v>952</v>
      </c>
      <c r="I25" s="375"/>
      <c r="J25" s="537" t="s">
        <v>552</v>
      </c>
      <c r="K25" s="177"/>
      <c r="L25" s="391"/>
      <c r="M25" s="317" t="e">
        <f t="shared" ca="1" si="0"/>
        <v>#NAME?</v>
      </c>
      <c r="N25" s="298"/>
      <c r="O25" s="298"/>
      <c r="P25" s="298"/>
      <c r="Q25" s="298"/>
      <c r="R25" s="317" t="str">
        <f>K25&amp;"("&amp;L25&amp;")"</f>
        <v>()</v>
      </c>
      <c r="S25" s="249"/>
      <c r="T25" s="249"/>
      <c r="U25" s="373"/>
      <c r="V25" s="249"/>
      <c r="W25" s="249"/>
      <c r="X25" s="249"/>
      <c r="Y25" s="389"/>
      <c r="Z25" s="389"/>
      <c r="AA25" s="350"/>
      <c r="AB25" s="350"/>
      <c r="AC25" s="350"/>
      <c r="AD25" s="350"/>
      <c r="AE25" s="350"/>
      <c r="AF25" s="350"/>
      <c r="AG25" s="350"/>
      <c r="AH25" s="350"/>
      <c r="AI25" s="350"/>
      <c r="AJ25" s="350"/>
      <c r="AK25" s="350"/>
      <c r="AL25" s="350"/>
      <c r="AM25" s="350"/>
      <c r="AN25" s="350"/>
      <c r="AO25" s="350"/>
      <c r="AP25" s="350"/>
      <c r="AQ25" s="350"/>
      <c r="AR25" s="350"/>
      <c r="AS25" s="350"/>
      <c r="AT25" s="350"/>
      <c r="AU25" s="350"/>
      <c r="AV25" s="350"/>
      <c r="AW25" s="350"/>
      <c r="AX25" s="350"/>
      <c r="AY25" s="350"/>
      <c r="AZ25" s="350"/>
      <c r="BA25" s="350"/>
      <c r="BB25" s="350"/>
      <c r="BC25" s="350"/>
      <c r="BD25" s="350"/>
      <c r="BE25" s="350"/>
      <c r="BF25" s="350"/>
      <c r="BG25" s="350"/>
      <c r="BH25" s="350"/>
      <c r="BI25" s="350"/>
      <c r="BJ25" s="350"/>
      <c r="BK25" s="350"/>
      <c r="BL25" s="350"/>
      <c r="BM25" s="350"/>
      <c r="BN25" s="350"/>
      <c r="BO25" s="350"/>
      <c r="BP25" s="350"/>
      <c r="BQ25" s="350"/>
      <c r="BR25" s="350"/>
      <c r="BS25" s="350"/>
      <c r="BT25" s="350"/>
      <c r="BU25" s="350"/>
      <c r="BV25" s="389"/>
      <c r="BW25" s="389"/>
      <c r="BX25" s="389"/>
      <c r="BY25" s="389"/>
      <c r="BZ25" s="389"/>
      <c r="CA25" s="389"/>
      <c r="CB25" s="389"/>
      <c r="CC25" s="389"/>
      <c r="CD25" s="389"/>
      <c r="CE25" s="389"/>
    </row>
    <row r="26" spans="1:83" s="390" customFormat="1" ht="15" customHeight="1">
      <c r="A26" s="89"/>
      <c r="B26" s="249" t="s">
        <v>430</v>
      </c>
      <c r="C26" s="689"/>
      <c r="D26" s="690"/>
      <c r="E26" s="692"/>
      <c r="F26" s="694"/>
      <c r="G26" s="690"/>
      <c r="H26" s="688"/>
      <c r="I26" s="660"/>
      <c r="J26" s="646">
        <v>1</v>
      </c>
      <c r="K26" s="652" t="s">
        <v>966</v>
      </c>
      <c r="L26" s="372" t="s">
        <v>967</v>
      </c>
      <c r="M26" s="317" t="e">
        <f t="shared" ca="1" si="0"/>
        <v>#NAME?</v>
      </c>
      <c r="N26" s="298"/>
      <c r="O26" s="298"/>
      <c r="P26" s="298"/>
      <c r="Q26" s="298"/>
      <c r="R26" s="317" t="str">
        <f>K26&amp;" ("&amp;L26&amp;")"</f>
        <v>Лебяженский сельсовет (38620432)</v>
      </c>
      <c r="S26" s="249"/>
      <c r="T26" s="249"/>
      <c r="U26" s="373"/>
      <c r="V26" s="249"/>
      <c r="W26" s="249"/>
      <c r="X26" s="249"/>
      <c r="Y26" s="389"/>
      <c r="Z26" s="389"/>
      <c r="AA26" s="350"/>
      <c r="AB26" s="350"/>
      <c r="AC26" s="350"/>
      <c r="AD26" s="350"/>
      <c r="AE26" s="350"/>
      <c r="AF26" s="350"/>
      <c r="AG26" s="350"/>
      <c r="AH26" s="350"/>
      <c r="AI26" s="350"/>
      <c r="AJ26" s="350"/>
      <c r="AK26" s="350"/>
      <c r="AL26" s="350"/>
      <c r="AM26" s="350"/>
      <c r="AN26" s="350"/>
      <c r="AO26" s="350"/>
      <c r="AP26" s="350"/>
      <c r="AQ26" s="350"/>
      <c r="AR26" s="350"/>
      <c r="AS26" s="350"/>
      <c r="AT26" s="350"/>
      <c r="AU26" s="350"/>
      <c r="AV26" s="350"/>
      <c r="AW26" s="350"/>
      <c r="AX26" s="350"/>
      <c r="AY26" s="350"/>
      <c r="AZ26" s="350"/>
      <c r="BA26" s="350"/>
      <c r="BB26" s="350"/>
      <c r="BC26" s="350"/>
      <c r="BD26" s="350"/>
      <c r="BE26" s="350"/>
      <c r="BF26" s="350"/>
      <c r="BG26" s="350"/>
      <c r="BH26" s="350"/>
      <c r="BI26" s="350"/>
      <c r="BJ26" s="350"/>
      <c r="BK26" s="350"/>
      <c r="BL26" s="350"/>
      <c r="BM26" s="350"/>
      <c r="BN26" s="350"/>
      <c r="BO26" s="350"/>
      <c r="BP26" s="350"/>
      <c r="BQ26" s="350"/>
      <c r="BR26" s="350"/>
      <c r="BS26" s="350"/>
      <c r="BT26" s="350"/>
      <c r="BU26" s="350"/>
      <c r="BV26" s="389"/>
      <c r="BW26" s="389"/>
      <c r="BX26" s="389"/>
      <c r="BY26" s="389"/>
      <c r="BZ26" s="389"/>
      <c r="CA26" s="389"/>
      <c r="CB26" s="389"/>
      <c r="CC26" s="389"/>
      <c r="CD26" s="389"/>
      <c r="CE26" s="389"/>
    </row>
    <row r="27" spans="1:83" s="390" customFormat="1" ht="0.95" customHeight="1">
      <c r="A27" s="89"/>
      <c r="B27" s="249" t="s">
        <v>430</v>
      </c>
      <c r="C27" s="689"/>
      <c r="D27" s="690">
        <v>6</v>
      </c>
      <c r="E27" s="691" t="s">
        <v>1698</v>
      </c>
      <c r="F27" s="653"/>
      <c r="G27" s="646">
        <v>0</v>
      </c>
      <c r="H27" s="499"/>
      <c r="I27" s="375"/>
      <c r="J27" s="537" t="s">
        <v>552</v>
      </c>
      <c r="K27" s="177"/>
      <c r="L27" s="391"/>
      <c r="M27" s="317" t="e">
        <f t="shared" ca="1" si="0"/>
        <v>#NAME?</v>
      </c>
      <c r="N27" s="298"/>
      <c r="O27" s="298"/>
      <c r="P27" s="317" t="str">
        <f>IF(ISERROR(MATCH(Q27,MODesc,0)),"n","y")</f>
        <v>n</v>
      </c>
      <c r="Q27" s="298" t="s">
        <v>1698</v>
      </c>
      <c r="R27" s="317" t="str">
        <f>K27&amp;"("&amp;L27&amp;")"</f>
        <v>()</v>
      </c>
      <c r="S27" s="249"/>
      <c r="T27" s="249"/>
      <c r="U27" s="373"/>
      <c r="V27" s="249"/>
      <c r="W27" s="249"/>
      <c r="X27" s="249"/>
      <c r="Y27" s="389"/>
      <c r="Z27" s="389"/>
      <c r="AA27" s="350"/>
      <c r="AB27" s="350"/>
      <c r="AC27" s="350"/>
      <c r="AD27" s="350"/>
      <c r="AE27" s="350"/>
      <c r="AF27" s="350"/>
      <c r="AG27" s="350"/>
      <c r="AH27" s="350"/>
      <c r="AI27" s="350"/>
      <c r="AJ27" s="350"/>
      <c r="AK27" s="350"/>
      <c r="AL27" s="350"/>
      <c r="AM27" s="350"/>
      <c r="AN27" s="350"/>
      <c r="AO27" s="350"/>
      <c r="AP27" s="350"/>
      <c r="AQ27" s="350"/>
      <c r="AR27" s="350"/>
      <c r="AS27" s="350"/>
      <c r="AT27" s="350"/>
      <c r="AU27" s="350"/>
      <c r="AV27" s="350"/>
      <c r="AW27" s="350"/>
      <c r="AX27" s="350"/>
      <c r="AY27" s="350"/>
      <c r="AZ27" s="350"/>
      <c r="BA27" s="350"/>
      <c r="BB27" s="350"/>
      <c r="BC27" s="350"/>
      <c r="BD27" s="350"/>
      <c r="BE27" s="350"/>
      <c r="BF27" s="350"/>
      <c r="BG27" s="350"/>
      <c r="BH27" s="350"/>
      <c r="BI27" s="350"/>
      <c r="BJ27" s="350"/>
      <c r="BK27" s="350"/>
      <c r="BL27" s="350"/>
      <c r="BM27" s="350"/>
      <c r="BN27" s="350"/>
      <c r="BO27" s="350"/>
      <c r="BP27" s="350"/>
      <c r="BQ27" s="350"/>
      <c r="BR27" s="350"/>
      <c r="BS27" s="350"/>
      <c r="BT27" s="350"/>
      <c r="BU27" s="350"/>
      <c r="BV27" s="389"/>
      <c r="BW27" s="389"/>
      <c r="BX27" s="389"/>
      <c r="BY27" s="389"/>
      <c r="BZ27" s="389"/>
      <c r="CA27" s="389"/>
      <c r="CB27" s="389"/>
      <c r="CC27" s="389"/>
      <c r="CD27" s="389"/>
      <c r="CE27" s="389"/>
    </row>
    <row r="28" spans="1:83" s="390" customFormat="1" ht="0.95" customHeight="1">
      <c r="A28" s="89"/>
      <c r="B28" s="249" t="s">
        <v>430</v>
      </c>
      <c r="C28" s="689"/>
      <c r="D28" s="690"/>
      <c r="E28" s="692"/>
      <c r="F28" s="693"/>
      <c r="G28" s="690">
        <v>1</v>
      </c>
      <c r="H28" s="688" t="s">
        <v>952</v>
      </c>
      <c r="I28" s="375"/>
      <c r="J28" s="537" t="s">
        <v>552</v>
      </c>
      <c r="K28" s="177"/>
      <c r="L28" s="391"/>
      <c r="M28" s="317" t="e">
        <f t="shared" ca="1" si="0"/>
        <v>#NAME?</v>
      </c>
      <c r="N28" s="298"/>
      <c r="O28" s="298"/>
      <c r="P28" s="298"/>
      <c r="Q28" s="298"/>
      <c r="R28" s="317" t="str">
        <f>K28&amp;"("&amp;L28&amp;")"</f>
        <v>()</v>
      </c>
      <c r="S28" s="249"/>
      <c r="T28" s="249"/>
      <c r="U28" s="373"/>
      <c r="V28" s="249"/>
      <c r="W28" s="249"/>
      <c r="X28" s="249"/>
      <c r="Y28" s="389"/>
      <c r="Z28" s="389"/>
      <c r="AA28" s="350"/>
      <c r="AB28" s="350"/>
      <c r="AC28" s="350"/>
      <c r="AD28" s="350"/>
      <c r="AE28" s="350"/>
      <c r="AF28" s="350"/>
      <c r="AG28" s="350"/>
      <c r="AH28" s="350"/>
      <c r="AI28" s="350"/>
      <c r="AJ28" s="350"/>
      <c r="AK28" s="350"/>
      <c r="AL28" s="350"/>
      <c r="AM28" s="350"/>
      <c r="AN28" s="350"/>
      <c r="AO28" s="350"/>
      <c r="AP28" s="350"/>
      <c r="AQ28" s="350"/>
      <c r="AR28" s="350"/>
      <c r="AS28" s="350"/>
      <c r="AT28" s="350"/>
      <c r="AU28" s="350"/>
      <c r="AV28" s="350"/>
      <c r="AW28" s="350"/>
      <c r="AX28" s="350"/>
      <c r="AY28" s="350"/>
      <c r="AZ28" s="350"/>
      <c r="BA28" s="350"/>
      <c r="BB28" s="350"/>
      <c r="BC28" s="350"/>
      <c r="BD28" s="350"/>
      <c r="BE28" s="350"/>
      <c r="BF28" s="350"/>
      <c r="BG28" s="350"/>
      <c r="BH28" s="350"/>
      <c r="BI28" s="350"/>
      <c r="BJ28" s="350"/>
      <c r="BK28" s="350"/>
      <c r="BL28" s="350"/>
      <c r="BM28" s="350"/>
      <c r="BN28" s="350"/>
      <c r="BO28" s="350"/>
      <c r="BP28" s="350"/>
      <c r="BQ28" s="350"/>
      <c r="BR28" s="350"/>
      <c r="BS28" s="350"/>
      <c r="BT28" s="350"/>
      <c r="BU28" s="350"/>
      <c r="BV28" s="389"/>
      <c r="BW28" s="389"/>
      <c r="BX28" s="389"/>
      <c r="BY28" s="389"/>
      <c r="BZ28" s="389"/>
      <c r="CA28" s="389"/>
      <c r="CB28" s="389"/>
      <c r="CC28" s="389"/>
      <c r="CD28" s="389"/>
      <c r="CE28" s="389"/>
    </row>
    <row r="29" spans="1:83" s="390" customFormat="1" ht="15" customHeight="1">
      <c r="A29" s="89"/>
      <c r="B29" s="249" t="s">
        <v>430</v>
      </c>
      <c r="C29" s="689"/>
      <c r="D29" s="690"/>
      <c r="E29" s="692"/>
      <c r="F29" s="694"/>
      <c r="G29" s="690"/>
      <c r="H29" s="688"/>
      <c r="I29" s="660"/>
      <c r="J29" s="646">
        <v>1</v>
      </c>
      <c r="K29" s="652" t="s">
        <v>970</v>
      </c>
      <c r="L29" s="372" t="s">
        <v>971</v>
      </c>
      <c r="M29" s="317" t="e">
        <f t="shared" ca="1" si="0"/>
        <v>#NAME?</v>
      </c>
      <c r="N29" s="298"/>
      <c r="O29" s="298"/>
      <c r="P29" s="298"/>
      <c r="Q29" s="298"/>
      <c r="R29" s="317" t="str">
        <f>K29&amp;" ("&amp;L29&amp;")"</f>
        <v>Нижнемедведицкий сельсовет (38620448)</v>
      </c>
      <c r="S29" s="249"/>
      <c r="T29" s="249"/>
      <c r="U29" s="373"/>
      <c r="V29" s="249"/>
      <c r="W29" s="249"/>
      <c r="X29" s="249"/>
      <c r="Y29" s="389"/>
      <c r="Z29" s="389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350"/>
      <c r="AL29" s="350"/>
      <c r="AM29" s="350"/>
      <c r="AN29" s="350"/>
      <c r="AO29" s="350"/>
      <c r="AP29" s="350"/>
      <c r="AQ29" s="350"/>
      <c r="AR29" s="350"/>
      <c r="AS29" s="350"/>
      <c r="AT29" s="350"/>
      <c r="AU29" s="350"/>
      <c r="AV29" s="350"/>
      <c r="AW29" s="350"/>
      <c r="AX29" s="350"/>
      <c r="AY29" s="350"/>
      <c r="AZ29" s="350"/>
      <c r="BA29" s="350"/>
      <c r="BB29" s="350"/>
      <c r="BC29" s="350"/>
      <c r="BD29" s="350"/>
      <c r="BE29" s="350"/>
      <c r="BF29" s="350"/>
      <c r="BG29" s="350"/>
      <c r="BH29" s="350"/>
      <c r="BI29" s="350"/>
      <c r="BJ29" s="350"/>
      <c r="BK29" s="350"/>
      <c r="BL29" s="350"/>
      <c r="BM29" s="350"/>
      <c r="BN29" s="350"/>
      <c r="BO29" s="350"/>
      <c r="BP29" s="350"/>
      <c r="BQ29" s="350"/>
      <c r="BR29" s="350"/>
      <c r="BS29" s="350"/>
      <c r="BT29" s="350"/>
      <c r="BU29" s="350"/>
      <c r="BV29" s="389"/>
      <c r="BW29" s="389"/>
      <c r="BX29" s="389"/>
      <c r="BY29" s="389"/>
      <c r="BZ29" s="389"/>
      <c r="CA29" s="389"/>
      <c r="CB29" s="389"/>
      <c r="CC29" s="389"/>
      <c r="CD29" s="389"/>
      <c r="CE29" s="389"/>
    </row>
    <row r="30" spans="1:83" s="390" customFormat="1" ht="0.95" customHeight="1">
      <c r="A30" s="89"/>
      <c r="B30" s="249" t="s">
        <v>430</v>
      </c>
      <c r="C30" s="689"/>
      <c r="D30" s="690">
        <v>7</v>
      </c>
      <c r="E30" s="691" t="s">
        <v>1699</v>
      </c>
      <c r="F30" s="653"/>
      <c r="G30" s="646">
        <v>0</v>
      </c>
      <c r="H30" s="499"/>
      <c r="I30" s="375"/>
      <c r="J30" s="537" t="s">
        <v>552</v>
      </c>
      <c r="K30" s="177"/>
      <c r="L30" s="391"/>
      <c r="M30" s="317" t="e">
        <f t="shared" ca="1" si="0"/>
        <v>#NAME?</v>
      </c>
      <c r="N30" s="298"/>
      <c r="O30" s="298"/>
      <c r="P30" s="317" t="str">
        <f>IF(ISERROR(MATCH(Q30,MODesc,0)),"n","y")</f>
        <v>n</v>
      </c>
      <c r="Q30" s="298" t="s">
        <v>1699</v>
      </c>
      <c r="R30" s="317" t="str">
        <f>K30&amp;"("&amp;L30&amp;")"</f>
        <v>()</v>
      </c>
      <c r="S30" s="249"/>
      <c r="T30" s="249"/>
      <c r="U30" s="373"/>
      <c r="V30" s="249"/>
      <c r="W30" s="249"/>
      <c r="X30" s="249"/>
      <c r="Y30" s="389"/>
      <c r="Z30" s="389"/>
      <c r="AA30" s="350"/>
      <c r="AB30" s="350"/>
      <c r="AC30" s="350"/>
      <c r="AD30" s="350"/>
      <c r="AE30" s="350"/>
      <c r="AF30" s="350"/>
      <c r="AG30" s="350"/>
      <c r="AH30" s="350"/>
      <c r="AI30" s="350"/>
      <c r="AJ30" s="350"/>
      <c r="AK30" s="350"/>
      <c r="AL30" s="350"/>
      <c r="AM30" s="350"/>
      <c r="AN30" s="350"/>
      <c r="AO30" s="350"/>
      <c r="AP30" s="350"/>
      <c r="AQ30" s="350"/>
      <c r="AR30" s="350"/>
      <c r="AS30" s="350"/>
      <c r="AT30" s="350"/>
      <c r="AU30" s="350"/>
      <c r="AV30" s="350"/>
      <c r="AW30" s="350"/>
      <c r="AX30" s="350"/>
      <c r="AY30" s="350"/>
      <c r="AZ30" s="350"/>
      <c r="BA30" s="350"/>
      <c r="BB30" s="350"/>
      <c r="BC30" s="350"/>
      <c r="BD30" s="350"/>
      <c r="BE30" s="350"/>
      <c r="BF30" s="350"/>
      <c r="BG30" s="350"/>
      <c r="BH30" s="350"/>
      <c r="BI30" s="350"/>
      <c r="BJ30" s="350"/>
      <c r="BK30" s="350"/>
      <c r="BL30" s="350"/>
      <c r="BM30" s="350"/>
      <c r="BN30" s="350"/>
      <c r="BO30" s="350"/>
      <c r="BP30" s="350"/>
      <c r="BQ30" s="350"/>
      <c r="BR30" s="350"/>
      <c r="BS30" s="350"/>
      <c r="BT30" s="350"/>
      <c r="BU30" s="350"/>
      <c r="BV30" s="389"/>
      <c r="BW30" s="389"/>
      <c r="BX30" s="389"/>
      <c r="BY30" s="389"/>
      <c r="BZ30" s="389"/>
      <c r="CA30" s="389"/>
      <c r="CB30" s="389"/>
      <c r="CC30" s="389"/>
      <c r="CD30" s="389"/>
      <c r="CE30" s="389"/>
    </row>
    <row r="31" spans="1:83" s="390" customFormat="1" ht="0.95" customHeight="1">
      <c r="A31" s="89"/>
      <c r="B31" s="249" t="s">
        <v>430</v>
      </c>
      <c r="C31" s="689"/>
      <c r="D31" s="690"/>
      <c r="E31" s="692"/>
      <c r="F31" s="693"/>
      <c r="G31" s="690">
        <v>1</v>
      </c>
      <c r="H31" s="688" t="s">
        <v>952</v>
      </c>
      <c r="I31" s="375"/>
      <c r="J31" s="537" t="s">
        <v>552</v>
      </c>
      <c r="K31" s="177"/>
      <c r="L31" s="391"/>
      <c r="M31" s="317" t="e">
        <f t="shared" ca="1" si="0"/>
        <v>#NAME?</v>
      </c>
      <c r="N31" s="298"/>
      <c r="O31" s="298"/>
      <c r="P31" s="298"/>
      <c r="Q31" s="298"/>
      <c r="R31" s="317" t="str">
        <f>K31&amp;"("&amp;L31&amp;")"</f>
        <v>()</v>
      </c>
      <c r="S31" s="249"/>
      <c r="T31" s="249"/>
      <c r="U31" s="373"/>
      <c r="V31" s="249"/>
      <c r="W31" s="249"/>
      <c r="X31" s="249"/>
      <c r="Y31" s="389"/>
      <c r="Z31" s="389"/>
      <c r="AA31" s="350"/>
      <c r="AB31" s="350"/>
      <c r="AC31" s="350"/>
      <c r="AD31" s="350"/>
      <c r="AE31" s="350"/>
      <c r="AF31" s="350"/>
      <c r="AG31" s="350"/>
      <c r="AH31" s="350"/>
      <c r="AI31" s="350"/>
      <c r="AJ31" s="350"/>
      <c r="AK31" s="350"/>
      <c r="AL31" s="350"/>
      <c r="AM31" s="350"/>
      <c r="AN31" s="350"/>
      <c r="AO31" s="350"/>
      <c r="AP31" s="350"/>
      <c r="AQ31" s="350"/>
      <c r="AR31" s="350"/>
      <c r="AS31" s="350"/>
      <c r="AT31" s="350"/>
      <c r="AU31" s="350"/>
      <c r="AV31" s="350"/>
      <c r="AW31" s="350"/>
      <c r="AX31" s="350"/>
      <c r="AY31" s="350"/>
      <c r="AZ31" s="350"/>
      <c r="BA31" s="350"/>
      <c r="BB31" s="350"/>
      <c r="BC31" s="350"/>
      <c r="BD31" s="350"/>
      <c r="BE31" s="350"/>
      <c r="BF31" s="350"/>
      <c r="BG31" s="350"/>
      <c r="BH31" s="350"/>
      <c r="BI31" s="350"/>
      <c r="BJ31" s="350"/>
      <c r="BK31" s="350"/>
      <c r="BL31" s="350"/>
      <c r="BM31" s="350"/>
      <c r="BN31" s="350"/>
      <c r="BO31" s="350"/>
      <c r="BP31" s="350"/>
      <c r="BQ31" s="350"/>
      <c r="BR31" s="350"/>
      <c r="BS31" s="350"/>
      <c r="BT31" s="350"/>
      <c r="BU31" s="350"/>
      <c r="BV31" s="389"/>
      <c r="BW31" s="389"/>
      <c r="BX31" s="389"/>
      <c r="BY31" s="389"/>
      <c r="BZ31" s="389"/>
      <c r="CA31" s="389"/>
      <c r="CB31" s="389"/>
      <c r="CC31" s="389"/>
      <c r="CD31" s="389"/>
      <c r="CE31" s="389"/>
    </row>
    <row r="32" spans="1:83" s="390" customFormat="1" ht="15" customHeight="1">
      <c r="A32" s="89"/>
      <c r="B32" s="249" t="s">
        <v>430</v>
      </c>
      <c r="C32" s="689"/>
      <c r="D32" s="690"/>
      <c r="E32" s="692"/>
      <c r="F32" s="694"/>
      <c r="G32" s="690"/>
      <c r="H32" s="688"/>
      <c r="I32" s="660"/>
      <c r="J32" s="646">
        <v>1</v>
      </c>
      <c r="K32" s="652" t="s">
        <v>980</v>
      </c>
      <c r="L32" s="372" t="s">
        <v>981</v>
      </c>
      <c r="M32" s="317" t="e">
        <f t="shared" ca="1" si="0"/>
        <v>#NAME?</v>
      </c>
      <c r="N32" s="298"/>
      <c r="O32" s="298"/>
      <c r="P32" s="298"/>
      <c r="Q32" s="298"/>
      <c r="R32" s="317" t="str">
        <f>K32&amp;" ("&amp;L32&amp;")"</f>
        <v>Полянский сельсовет (38620472)</v>
      </c>
      <c r="S32" s="249"/>
      <c r="T32" s="249"/>
      <c r="U32" s="373"/>
      <c r="V32" s="249"/>
      <c r="W32" s="249"/>
      <c r="X32" s="249"/>
      <c r="Y32" s="389"/>
      <c r="Z32" s="389"/>
      <c r="AA32" s="350"/>
      <c r="AB32" s="350"/>
      <c r="AC32" s="350"/>
      <c r="AD32" s="350"/>
      <c r="AE32" s="350"/>
      <c r="AF32" s="350"/>
      <c r="AG32" s="350"/>
      <c r="AH32" s="350"/>
      <c r="AI32" s="350"/>
      <c r="AJ32" s="350"/>
      <c r="AK32" s="350"/>
      <c r="AL32" s="350"/>
      <c r="AM32" s="350"/>
      <c r="AN32" s="350"/>
      <c r="AO32" s="350"/>
      <c r="AP32" s="350"/>
      <c r="AQ32" s="350"/>
      <c r="AR32" s="350"/>
      <c r="AS32" s="350"/>
      <c r="AT32" s="350"/>
      <c r="AU32" s="350"/>
      <c r="AV32" s="350"/>
      <c r="AW32" s="350"/>
      <c r="AX32" s="350"/>
      <c r="AY32" s="350"/>
      <c r="AZ32" s="350"/>
      <c r="BA32" s="350"/>
      <c r="BB32" s="350"/>
      <c r="BC32" s="350"/>
      <c r="BD32" s="350"/>
      <c r="BE32" s="350"/>
      <c r="BF32" s="350"/>
      <c r="BG32" s="350"/>
      <c r="BH32" s="350"/>
      <c r="BI32" s="350"/>
      <c r="BJ32" s="350"/>
      <c r="BK32" s="350"/>
      <c r="BL32" s="350"/>
      <c r="BM32" s="350"/>
      <c r="BN32" s="350"/>
      <c r="BO32" s="350"/>
      <c r="BP32" s="350"/>
      <c r="BQ32" s="350"/>
      <c r="BR32" s="350"/>
      <c r="BS32" s="350"/>
      <c r="BT32" s="350"/>
      <c r="BU32" s="350"/>
      <c r="BV32" s="389"/>
      <c r="BW32" s="389"/>
      <c r="BX32" s="389"/>
      <c r="BY32" s="389"/>
      <c r="BZ32" s="389"/>
      <c r="CA32" s="389"/>
      <c r="CB32" s="389"/>
      <c r="CC32" s="389"/>
      <c r="CD32" s="389"/>
      <c r="CE32" s="389"/>
    </row>
    <row r="33" spans="1:83" s="390" customFormat="1" ht="0.95" customHeight="1">
      <c r="A33" s="89"/>
      <c r="B33" s="249" t="s">
        <v>430</v>
      </c>
      <c r="C33" s="689"/>
      <c r="D33" s="690">
        <v>8</v>
      </c>
      <c r="E33" s="691" t="s">
        <v>1700</v>
      </c>
      <c r="F33" s="653"/>
      <c r="G33" s="646">
        <v>0</v>
      </c>
      <c r="H33" s="499"/>
      <c r="I33" s="375"/>
      <c r="J33" s="537" t="s">
        <v>552</v>
      </c>
      <c r="K33" s="177"/>
      <c r="L33" s="391"/>
      <c r="M33" s="317" t="e">
        <f t="shared" ca="1" si="0"/>
        <v>#NAME?</v>
      </c>
      <c r="N33" s="298"/>
      <c r="O33" s="298"/>
      <c r="P33" s="317" t="str">
        <f>IF(ISERROR(MATCH(Q33,MODesc,0)),"n","y")</f>
        <v>n</v>
      </c>
      <c r="Q33" s="298" t="s">
        <v>1700</v>
      </c>
      <c r="R33" s="317" t="str">
        <f>K33&amp;"("&amp;L33&amp;")"</f>
        <v>()</v>
      </c>
      <c r="S33" s="249"/>
      <c r="T33" s="249"/>
      <c r="U33" s="373"/>
      <c r="V33" s="249"/>
      <c r="W33" s="249"/>
      <c r="X33" s="249"/>
      <c r="Y33" s="389"/>
      <c r="Z33" s="389"/>
      <c r="AA33" s="350"/>
      <c r="AB33" s="350"/>
      <c r="AC33" s="350"/>
      <c r="AD33" s="350"/>
      <c r="AE33" s="350"/>
      <c r="AF33" s="350"/>
      <c r="AG33" s="350"/>
      <c r="AH33" s="350"/>
      <c r="AI33" s="350"/>
      <c r="AJ33" s="350"/>
      <c r="AK33" s="350"/>
      <c r="AL33" s="350"/>
      <c r="AM33" s="350"/>
      <c r="AN33" s="350"/>
      <c r="AO33" s="350"/>
      <c r="AP33" s="350"/>
      <c r="AQ33" s="350"/>
      <c r="AR33" s="350"/>
      <c r="AS33" s="350"/>
      <c r="AT33" s="350"/>
      <c r="AU33" s="350"/>
      <c r="AV33" s="350"/>
      <c r="AW33" s="350"/>
      <c r="AX33" s="350"/>
      <c r="AY33" s="350"/>
      <c r="AZ33" s="350"/>
      <c r="BA33" s="350"/>
      <c r="BB33" s="350"/>
      <c r="BC33" s="350"/>
      <c r="BD33" s="350"/>
      <c r="BE33" s="350"/>
      <c r="BF33" s="350"/>
      <c r="BG33" s="350"/>
      <c r="BH33" s="350"/>
      <c r="BI33" s="350"/>
      <c r="BJ33" s="350"/>
      <c r="BK33" s="350"/>
      <c r="BL33" s="350"/>
      <c r="BM33" s="350"/>
      <c r="BN33" s="350"/>
      <c r="BO33" s="350"/>
      <c r="BP33" s="350"/>
      <c r="BQ33" s="350"/>
      <c r="BR33" s="350"/>
      <c r="BS33" s="350"/>
      <c r="BT33" s="350"/>
      <c r="BU33" s="350"/>
      <c r="BV33" s="389"/>
      <c r="BW33" s="389"/>
      <c r="BX33" s="389"/>
      <c r="BY33" s="389"/>
      <c r="BZ33" s="389"/>
      <c r="CA33" s="389"/>
      <c r="CB33" s="389"/>
      <c r="CC33" s="389"/>
      <c r="CD33" s="389"/>
      <c r="CE33" s="389"/>
    </row>
    <row r="34" spans="1:83" s="390" customFormat="1" ht="0.95" customHeight="1">
      <c r="A34" s="89"/>
      <c r="B34" s="249" t="s">
        <v>430</v>
      </c>
      <c r="C34" s="689"/>
      <c r="D34" s="690"/>
      <c r="E34" s="692"/>
      <c r="F34" s="693"/>
      <c r="G34" s="690">
        <v>1</v>
      </c>
      <c r="H34" s="688" t="s">
        <v>952</v>
      </c>
      <c r="I34" s="375"/>
      <c r="J34" s="537" t="s">
        <v>552</v>
      </c>
      <c r="K34" s="177"/>
      <c r="L34" s="391"/>
      <c r="M34" s="317" t="e">
        <f t="shared" ca="1" si="0"/>
        <v>#NAME?</v>
      </c>
      <c r="N34" s="298"/>
      <c r="O34" s="298"/>
      <c r="P34" s="298"/>
      <c r="Q34" s="298"/>
      <c r="R34" s="317" t="str">
        <f>K34&amp;"("&amp;L34&amp;")"</f>
        <v>()</v>
      </c>
      <c r="S34" s="249"/>
      <c r="T34" s="249"/>
      <c r="U34" s="373"/>
      <c r="V34" s="249"/>
      <c r="W34" s="249"/>
      <c r="X34" s="249"/>
      <c r="Y34" s="389"/>
      <c r="Z34" s="389"/>
      <c r="AA34" s="350"/>
      <c r="AB34" s="350"/>
      <c r="AC34" s="350"/>
      <c r="AD34" s="350"/>
      <c r="AE34" s="350"/>
      <c r="AF34" s="350"/>
      <c r="AG34" s="350"/>
      <c r="AH34" s="350"/>
      <c r="AI34" s="350"/>
      <c r="AJ34" s="350"/>
      <c r="AK34" s="350"/>
      <c r="AL34" s="350"/>
      <c r="AM34" s="350"/>
      <c r="AN34" s="350"/>
      <c r="AO34" s="350"/>
      <c r="AP34" s="350"/>
      <c r="AQ34" s="350"/>
      <c r="AR34" s="350"/>
      <c r="AS34" s="350"/>
      <c r="AT34" s="350"/>
      <c r="AU34" s="350"/>
      <c r="AV34" s="350"/>
      <c r="AW34" s="350"/>
      <c r="AX34" s="350"/>
      <c r="AY34" s="350"/>
      <c r="AZ34" s="350"/>
      <c r="BA34" s="350"/>
      <c r="BB34" s="350"/>
      <c r="BC34" s="350"/>
      <c r="BD34" s="350"/>
      <c r="BE34" s="350"/>
      <c r="BF34" s="350"/>
      <c r="BG34" s="350"/>
      <c r="BH34" s="350"/>
      <c r="BI34" s="350"/>
      <c r="BJ34" s="350"/>
      <c r="BK34" s="350"/>
      <c r="BL34" s="350"/>
      <c r="BM34" s="350"/>
      <c r="BN34" s="350"/>
      <c r="BO34" s="350"/>
      <c r="BP34" s="350"/>
      <c r="BQ34" s="350"/>
      <c r="BR34" s="350"/>
      <c r="BS34" s="350"/>
      <c r="BT34" s="350"/>
      <c r="BU34" s="350"/>
      <c r="BV34" s="389"/>
      <c r="BW34" s="389"/>
      <c r="BX34" s="389"/>
      <c r="BY34" s="389"/>
      <c r="BZ34" s="389"/>
      <c r="CA34" s="389"/>
      <c r="CB34" s="389"/>
      <c r="CC34" s="389"/>
      <c r="CD34" s="389"/>
      <c r="CE34" s="389"/>
    </row>
    <row r="35" spans="1:83" s="390" customFormat="1" ht="15" customHeight="1">
      <c r="A35" s="89"/>
      <c r="B35" s="249" t="s">
        <v>430</v>
      </c>
      <c r="C35" s="689"/>
      <c r="D35" s="690"/>
      <c r="E35" s="692"/>
      <c r="F35" s="694"/>
      <c r="G35" s="690"/>
      <c r="H35" s="688"/>
      <c r="I35" s="660"/>
      <c r="J35" s="646">
        <v>1</v>
      </c>
      <c r="K35" s="652" t="s">
        <v>985</v>
      </c>
      <c r="L35" s="372" t="s">
        <v>986</v>
      </c>
      <c r="M35" s="317" t="e">
        <f t="shared" ca="1" si="0"/>
        <v>#NAME?</v>
      </c>
      <c r="N35" s="298"/>
      <c r="O35" s="298"/>
      <c r="P35" s="298"/>
      <c r="Q35" s="298"/>
      <c r="R35" s="317" t="str">
        <f>K35&amp;" ("&amp;L35&amp;")"</f>
        <v>Щетинский сельсовет (38620492)</v>
      </c>
      <c r="S35" s="249"/>
      <c r="T35" s="249"/>
      <c r="U35" s="373"/>
      <c r="V35" s="249"/>
      <c r="W35" s="249"/>
      <c r="X35" s="249"/>
      <c r="Y35" s="389"/>
      <c r="Z35" s="389"/>
      <c r="AA35" s="350"/>
      <c r="AB35" s="350"/>
      <c r="AC35" s="350"/>
      <c r="AD35" s="350"/>
      <c r="AE35" s="350"/>
      <c r="AF35" s="350"/>
      <c r="AG35" s="350"/>
      <c r="AH35" s="350"/>
      <c r="AI35" s="350"/>
      <c r="AJ35" s="350"/>
      <c r="AK35" s="350"/>
      <c r="AL35" s="350"/>
      <c r="AM35" s="350"/>
      <c r="AN35" s="350"/>
      <c r="AO35" s="350"/>
      <c r="AP35" s="350"/>
      <c r="AQ35" s="350"/>
      <c r="AR35" s="350"/>
      <c r="AS35" s="350"/>
      <c r="AT35" s="350"/>
      <c r="AU35" s="350"/>
      <c r="AV35" s="350"/>
      <c r="AW35" s="350"/>
      <c r="AX35" s="350"/>
      <c r="AY35" s="350"/>
      <c r="AZ35" s="350"/>
      <c r="BA35" s="350"/>
      <c r="BB35" s="350"/>
      <c r="BC35" s="350"/>
      <c r="BD35" s="350"/>
      <c r="BE35" s="350"/>
      <c r="BF35" s="350"/>
      <c r="BG35" s="350"/>
      <c r="BH35" s="350"/>
      <c r="BI35" s="350"/>
      <c r="BJ35" s="350"/>
      <c r="BK35" s="350"/>
      <c r="BL35" s="350"/>
      <c r="BM35" s="350"/>
      <c r="BN35" s="350"/>
      <c r="BO35" s="350"/>
      <c r="BP35" s="350"/>
      <c r="BQ35" s="350"/>
      <c r="BR35" s="350"/>
      <c r="BS35" s="350"/>
      <c r="BT35" s="350"/>
      <c r="BU35" s="350"/>
      <c r="BV35" s="389"/>
      <c r="BW35" s="389"/>
      <c r="BX35" s="389"/>
      <c r="BY35" s="389"/>
      <c r="BZ35" s="389"/>
      <c r="CA35" s="389"/>
      <c r="CB35" s="389"/>
      <c r="CC35" s="389"/>
      <c r="CD35" s="389"/>
      <c r="CE35" s="389"/>
    </row>
    <row r="36" spans="1:83" s="131" customFormat="1" ht="0.95" customHeight="1">
      <c r="A36" s="35"/>
      <c r="B36" s="35" t="s">
        <v>427</v>
      </c>
      <c r="C36" s="355"/>
      <c r="D36" s="375"/>
      <c r="E36" s="303"/>
      <c r="F36" s="377"/>
      <c r="G36" s="377"/>
      <c r="H36" s="377"/>
      <c r="I36" s="377"/>
      <c r="J36" s="377"/>
      <c r="K36" s="377"/>
      <c r="L36" s="378"/>
      <c r="M36" s="542"/>
      <c r="N36" s="317"/>
      <c r="O36" s="317"/>
      <c r="P36" s="317"/>
      <c r="Q36" s="502" t="s">
        <v>21</v>
      </c>
      <c r="R36" s="317"/>
      <c r="S36" s="498"/>
      <c r="T36" s="498"/>
      <c r="U36" s="498"/>
      <c r="V36" s="498"/>
    </row>
    <row r="37" spans="1:83" s="131" customFormat="1" ht="21" customHeight="1">
      <c r="A37" s="130"/>
      <c r="B37" s="35"/>
      <c r="C37" s="357"/>
      <c r="D37" s="379"/>
      <c r="E37" s="379"/>
      <c r="F37" s="379"/>
      <c r="G37" s="379"/>
      <c r="H37" s="379"/>
      <c r="I37" s="379"/>
      <c r="J37" s="379"/>
      <c r="K37" s="379"/>
      <c r="L37" s="379"/>
      <c r="M37" s="317"/>
      <c r="N37" s="317"/>
      <c r="O37" s="317"/>
      <c r="P37" s="317"/>
      <c r="Q37" s="502"/>
      <c r="R37" s="317"/>
      <c r="S37" s="498"/>
      <c r="T37" s="498"/>
      <c r="U37" s="498"/>
      <c r="V37" s="498"/>
    </row>
    <row r="38" spans="1:83" s="131" customFormat="1">
      <c r="A38" s="130"/>
      <c r="B38" s="35"/>
      <c r="C38" s="357"/>
      <c r="D38" s="35"/>
      <c r="E38" s="35"/>
      <c r="F38" s="35"/>
      <c r="G38" s="35"/>
      <c r="H38" s="35"/>
      <c r="I38" s="35"/>
      <c r="J38" s="35"/>
      <c r="K38" s="35"/>
      <c r="L38" s="35"/>
      <c r="M38" s="317"/>
      <c r="N38" s="317"/>
      <c r="O38" s="317"/>
      <c r="P38" s="317"/>
      <c r="Q38" s="502"/>
      <c r="R38" s="317"/>
      <c r="S38" s="498"/>
      <c r="T38" s="498"/>
      <c r="U38" s="498"/>
      <c r="V38" s="498"/>
    </row>
    <row r="39" spans="1:83" s="131" customFormat="1" ht="0.75" customHeight="1">
      <c r="A39" s="130"/>
      <c r="B39" s="35"/>
      <c r="C39" s="357"/>
      <c r="D39" s="35"/>
      <c r="E39" s="35"/>
      <c r="F39" s="35"/>
      <c r="G39" s="35"/>
      <c r="H39" s="35"/>
      <c r="I39" s="35"/>
      <c r="J39" s="35"/>
      <c r="K39" s="35"/>
      <c r="L39" s="35"/>
      <c r="M39" s="317"/>
      <c r="N39" s="317"/>
      <c r="O39" s="317"/>
      <c r="P39" s="317"/>
      <c r="Q39" s="502"/>
      <c r="R39" s="317"/>
      <c r="S39" s="498"/>
      <c r="T39" s="498"/>
      <c r="U39" s="498"/>
      <c r="V39" s="498"/>
    </row>
    <row r="40" spans="1:83" s="381" customFormat="1" ht="10.5">
      <c r="A40" s="380"/>
      <c r="C40" s="382"/>
      <c r="D40" s="383"/>
      <c r="E40" s="383"/>
      <c r="M40" s="317"/>
      <c r="N40" s="317"/>
      <c r="O40" s="317"/>
      <c r="P40" s="317"/>
      <c r="Q40" s="502"/>
      <c r="R40" s="317"/>
      <c r="S40" s="498"/>
      <c r="T40" s="498"/>
      <c r="U40" s="498"/>
      <c r="V40" s="498"/>
    </row>
    <row r="41" spans="1:83" s="381" customFormat="1" ht="10.5">
      <c r="A41" s="380"/>
      <c r="C41" s="382"/>
      <c r="D41" s="383"/>
      <c r="E41" s="383"/>
      <c r="M41" s="317"/>
      <c r="N41" s="317"/>
      <c r="O41" s="317"/>
      <c r="P41" s="317"/>
      <c r="Q41" s="502"/>
      <c r="R41" s="317"/>
      <c r="S41" s="498"/>
      <c r="T41" s="498"/>
      <c r="U41" s="498"/>
      <c r="V41" s="498"/>
    </row>
  </sheetData>
  <sheetProtection algorithmName="SHA-512" hashValue="EBSEgu5b1nefkvE7wueaVcMupvo0AyeSWuAX46qUOgqPPk0kTgkto4pKkojKa4GSpHofd9fiRIzteB9D3vqj9A==" saltValue="/TrpnYyujav1qMq8/fh9sQ==" spinCount="100000" sheet="1" objects="1" scenarios="1" formatColumns="0" formatRows="0"/>
  <mergeCells count="58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5:C17"/>
    <mergeCell ref="D15:D17"/>
    <mergeCell ref="E15:E17"/>
    <mergeCell ref="F16:F17"/>
    <mergeCell ref="G16:G17"/>
    <mergeCell ref="H16:H17"/>
    <mergeCell ref="C12:C14"/>
    <mergeCell ref="D12:D14"/>
    <mergeCell ref="E12:E14"/>
    <mergeCell ref="F13:F14"/>
    <mergeCell ref="G13:G14"/>
    <mergeCell ref="H19:H20"/>
    <mergeCell ref="C21:C23"/>
    <mergeCell ref="D21:D23"/>
    <mergeCell ref="E21:E23"/>
    <mergeCell ref="F22:F23"/>
    <mergeCell ref="G22:G23"/>
    <mergeCell ref="H22:H23"/>
    <mergeCell ref="C18:C20"/>
    <mergeCell ref="D18:D20"/>
    <mergeCell ref="E18:E20"/>
    <mergeCell ref="F19:F20"/>
    <mergeCell ref="G19:G20"/>
    <mergeCell ref="H25:H26"/>
    <mergeCell ref="C27:C29"/>
    <mergeCell ref="D27:D29"/>
    <mergeCell ref="E27:E29"/>
    <mergeCell ref="F28:F29"/>
    <mergeCell ref="G28:G29"/>
    <mergeCell ref="H28:H29"/>
    <mergeCell ref="C24:C26"/>
    <mergeCell ref="D24:D26"/>
    <mergeCell ref="E24:E26"/>
    <mergeCell ref="F25:F26"/>
    <mergeCell ref="G25:G26"/>
    <mergeCell ref="H31:H32"/>
    <mergeCell ref="C30:C32"/>
    <mergeCell ref="D30:D32"/>
    <mergeCell ref="E30:E32"/>
    <mergeCell ref="F31:F32"/>
    <mergeCell ref="G31:G32"/>
    <mergeCell ref="H34:H35"/>
    <mergeCell ref="C33:C35"/>
    <mergeCell ref="D33:D35"/>
    <mergeCell ref="E33:E35"/>
    <mergeCell ref="F34:F35"/>
    <mergeCell ref="G34:G3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 E15 E18 E21 E24 E27 E30 E33" xr:uid="{00000000-0002-0000-0400-000000000000}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TSH_REESTR_MO">
    <tabColor indexed="47"/>
  </sheetPr>
  <dimension ref="A1:D348"/>
  <sheetViews>
    <sheetView showGridLines="0" zoomScaleNormal="100" workbookViewId="0"/>
  </sheetViews>
  <sheetFormatPr defaultRowHeight="11.25"/>
  <sheetData>
    <row r="1" spans="1:4">
      <c r="A1" t="s">
        <v>1376</v>
      </c>
      <c r="B1" t="s">
        <v>550</v>
      </c>
      <c r="C1" t="s">
        <v>551</v>
      </c>
      <c r="D1" t="s">
        <v>1375</v>
      </c>
    </row>
    <row r="2" spans="1:4">
      <c r="A2">
        <v>1</v>
      </c>
      <c r="B2" t="s">
        <v>702</v>
      </c>
      <c r="C2" t="s">
        <v>704</v>
      </c>
      <c r="D2" t="s">
        <v>705</v>
      </c>
    </row>
    <row r="3" spans="1:4">
      <c r="A3">
        <v>2</v>
      </c>
      <c r="B3" t="s">
        <v>702</v>
      </c>
      <c r="C3" t="s">
        <v>702</v>
      </c>
      <c r="D3" t="s">
        <v>703</v>
      </c>
    </row>
    <row r="4" spans="1:4">
      <c r="A4">
        <v>3</v>
      </c>
      <c r="B4" t="s">
        <v>702</v>
      </c>
      <c r="C4" t="s">
        <v>706</v>
      </c>
      <c r="D4" t="s">
        <v>707</v>
      </c>
    </row>
    <row r="5" spans="1:4">
      <c r="A5">
        <v>4</v>
      </c>
      <c r="B5" t="s">
        <v>702</v>
      </c>
      <c r="C5" t="s">
        <v>708</v>
      </c>
      <c r="D5" t="s">
        <v>709</v>
      </c>
    </row>
    <row r="6" spans="1:4">
      <c r="A6">
        <v>5</v>
      </c>
      <c r="B6" t="s">
        <v>702</v>
      </c>
      <c r="C6" t="s">
        <v>710</v>
      </c>
      <c r="D6" t="s">
        <v>711</v>
      </c>
    </row>
    <row r="7" spans="1:4">
      <c r="A7">
        <v>6</v>
      </c>
      <c r="B7" t="s">
        <v>702</v>
      </c>
      <c r="C7" t="s">
        <v>712</v>
      </c>
      <c r="D7" t="s">
        <v>713</v>
      </c>
    </row>
    <row r="8" spans="1:4">
      <c r="A8">
        <v>7</v>
      </c>
      <c r="B8" t="s">
        <v>702</v>
      </c>
      <c r="C8" t="s">
        <v>714</v>
      </c>
      <c r="D8" t="s">
        <v>715</v>
      </c>
    </row>
    <row r="9" spans="1:4">
      <c r="A9">
        <v>8</v>
      </c>
      <c r="B9" t="s">
        <v>702</v>
      </c>
      <c r="C9" t="s">
        <v>716</v>
      </c>
      <c r="D9" t="s">
        <v>717</v>
      </c>
    </row>
    <row r="10" spans="1:4">
      <c r="A10">
        <v>9</v>
      </c>
      <c r="B10" t="s">
        <v>702</v>
      </c>
      <c r="C10" t="s">
        <v>718</v>
      </c>
      <c r="D10" t="s">
        <v>719</v>
      </c>
    </row>
    <row r="11" spans="1:4">
      <c r="A11">
        <v>10</v>
      </c>
      <c r="B11" t="s">
        <v>702</v>
      </c>
      <c r="C11" t="s">
        <v>720</v>
      </c>
      <c r="D11" t="s">
        <v>721</v>
      </c>
    </row>
    <row r="12" spans="1:4">
      <c r="A12">
        <v>11</v>
      </c>
      <c r="B12" t="s">
        <v>702</v>
      </c>
      <c r="C12" t="s">
        <v>722</v>
      </c>
      <c r="D12" t="s">
        <v>723</v>
      </c>
    </row>
    <row r="13" spans="1:4">
      <c r="A13">
        <v>12</v>
      </c>
      <c r="B13" t="s">
        <v>702</v>
      </c>
      <c r="C13" t="s">
        <v>724</v>
      </c>
      <c r="D13" t="s">
        <v>725</v>
      </c>
    </row>
    <row r="14" spans="1:4">
      <c r="A14">
        <v>13</v>
      </c>
      <c r="B14" t="s">
        <v>702</v>
      </c>
      <c r="C14" t="s">
        <v>726</v>
      </c>
      <c r="D14" t="s">
        <v>727</v>
      </c>
    </row>
    <row r="15" spans="1:4">
      <c r="A15">
        <v>14</v>
      </c>
      <c r="B15" t="s">
        <v>702</v>
      </c>
      <c r="C15" t="s">
        <v>728</v>
      </c>
      <c r="D15" t="s">
        <v>729</v>
      </c>
    </row>
    <row r="16" spans="1:4">
      <c r="A16">
        <v>15</v>
      </c>
      <c r="B16" t="s">
        <v>702</v>
      </c>
      <c r="C16" t="s">
        <v>730</v>
      </c>
      <c r="D16" t="s">
        <v>731</v>
      </c>
    </row>
    <row r="17" spans="1:4">
      <c r="A17">
        <v>16</v>
      </c>
      <c r="B17" t="s">
        <v>732</v>
      </c>
      <c r="C17" t="s">
        <v>732</v>
      </c>
      <c r="D17" t="s">
        <v>733</v>
      </c>
    </row>
    <row r="18" spans="1:4">
      <c r="A18">
        <v>17</v>
      </c>
      <c r="B18" t="s">
        <v>732</v>
      </c>
      <c r="C18" t="s">
        <v>734</v>
      </c>
      <c r="D18" t="s">
        <v>735</v>
      </c>
    </row>
    <row r="19" spans="1:4">
      <c r="A19">
        <v>18</v>
      </c>
      <c r="B19" t="s">
        <v>732</v>
      </c>
      <c r="C19" t="s">
        <v>736</v>
      </c>
      <c r="D19" t="s">
        <v>737</v>
      </c>
    </row>
    <row r="20" spans="1:4">
      <c r="A20">
        <v>19</v>
      </c>
      <c r="B20" t="s">
        <v>732</v>
      </c>
      <c r="C20" t="s">
        <v>738</v>
      </c>
      <c r="D20" t="s">
        <v>739</v>
      </c>
    </row>
    <row r="21" spans="1:4">
      <c r="A21">
        <v>20</v>
      </c>
      <c r="B21" t="s">
        <v>732</v>
      </c>
      <c r="C21" t="s">
        <v>740</v>
      </c>
      <c r="D21" t="s">
        <v>741</v>
      </c>
    </row>
    <row r="22" spans="1:4">
      <c r="A22">
        <v>21</v>
      </c>
      <c r="B22" t="s">
        <v>732</v>
      </c>
      <c r="C22" t="s">
        <v>742</v>
      </c>
      <c r="D22" t="s">
        <v>743</v>
      </c>
    </row>
    <row r="23" spans="1:4">
      <c r="A23">
        <v>22</v>
      </c>
      <c r="B23" t="s">
        <v>732</v>
      </c>
      <c r="C23" t="s">
        <v>744</v>
      </c>
      <c r="D23" t="s">
        <v>745</v>
      </c>
    </row>
    <row r="24" spans="1:4">
      <c r="A24">
        <v>23</v>
      </c>
      <c r="B24" t="s">
        <v>732</v>
      </c>
      <c r="C24" t="s">
        <v>746</v>
      </c>
      <c r="D24" t="s">
        <v>747</v>
      </c>
    </row>
    <row r="25" spans="1:4">
      <c r="A25">
        <v>24</v>
      </c>
      <c r="B25" t="s">
        <v>748</v>
      </c>
      <c r="C25" t="s">
        <v>750</v>
      </c>
      <c r="D25" t="s">
        <v>751</v>
      </c>
    </row>
    <row r="26" spans="1:4">
      <c r="A26">
        <v>25</v>
      </c>
      <c r="B26" t="s">
        <v>748</v>
      </c>
      <c r="C26" t="s">
        <v>752</v>
      </c>
      <c r="D26" t="s">
        <v>753</v>
      </c>
    </row>
    <row r="27" spans="1:4">
      <c r="A27">
        <v>26</v>
      </c>
      <c r="B27" t="s">
        <v>748</v>
      </c>
      <c r="C27" t="s">
        <v>748</v>
      </c>
      <c r="D27" t="s">
        <v>749</v>
      </c>
    </row>
    <row r="28" spans="1:4">
      <c r="A28">
        <v>27</v>
      </c>
      <c r="B28" t="s">
        <v>748</v>
      </c>
      <c r="C28" t="s">
        <v>754</v>
      </c>
      <c r="D28" t="s">
        <v>755</v>
      </c>
    </row>
    <row r="29" spans="1:4">
      <c r="A29">
        <v>28</v>
      </c>
      <c r="B29" t="s">
        <v>748</v>
      </c>
      <c r="C29" t="s">
        <v>756</v>
      </c>
      <c r="D29" t="s">
        <v>757</v>
      </c>
    </row>
    <row r="30" spans="1:4">
      <c r="A30">
        <v>29</v>
      </c>
      <c r="B30" t="s">
        <v>748</v>
      </c>
      <c r="C30" t="s">
        <v>758</v>
      </c>
      <c r="D30" t="s">
        <v>759</v>
      </c>
    </row>
    <row r="31" spans="1:4">
      <c r="A31">
        <v>30</v>
      </c>
      <c r="B31" t="s">
        <v>748</v>
      </c>
      <c r="C31" t="s">
        <v>760</v>
      </c>
      <c r="D31" t="s">
        <v>761</v>
      </c>
    </row>
    <row r="32" spans="1:4">
      <c r="A32">
        <v>31</v>
      </c>
      <c r="B32" t="s">
        <v>748</v>
      </c>
      <c r="C32" t="s">
        <v>762</v>
      </c>
      <c r="D32" t="s">
        <v>763</v>
      </c>
    </row>
    <row r="33" spans="1:4">
      <c r="A33">
        <v>32</v>
      </c>
      <c r="B33" t="s">
        <v>748</v>
      </c>
      <c r="C33" t="s">
        <v>764</v>
      </c>
      <c r="D33" t="s">
        <v>765</v>
      </c>
    </row>
    <row r="34" spans="1:4">
      <c r="A34">
        <v>33</v>
      </c>
      <c r="B34" t="s">
        <v>748</v>
      </c>
      <c r="C34" t="s">
        <v>766</v>
      </c>
      <c r="D34" t="s">
        <v>767</v>
      </c>
    </row>
    <row r="35" spans="1:4">
      <c r="A35">
        <v>34</v>
      </c>
      <c r="B35" t="s">
        <v>748</v>
      </c>
      <c r="C35" t="s">
        <v>768</v>
      </c>
      <c r="D35" t="s">
        <v>769</v>
      </c>
    </row>
    <row r="36" spans="1:4">
      <c r="A36">
        <v>35</v>
      </c>
      <c r="B36" t="s">
        <v>748</v>
      </c>
      <c r="C36" t="s">
        <v>770</v>
      </c>
      <c r="D36" t="s">
        <v>771</v>
      </c>
    </row>
    <row r="37" spans="1:4">
      <c r="A37">
        <v>36</v>
      </c>
      <c r="B37" t="s">
        <v>748</v>
      </c>
      <c r="C37" t="s">
        <v>772</v>
      </c>
      <c r="D37" t="s">
        <v>773</v>
      </c>
    </row>
    <row r="38" spans="1:4">
      <c r="A38">
        <v>37</v>
      </c>
      <c r="B38" t="s">
        <v>748</v>
      </c>
      <c r="C38" t="s">
        <v>774</v>
      </c>
      <c r="D38" t="s">
        <v>775</v>
      </c>
    </row>
    <row r="39" spans="1:4">
      <c r="A39">
        <v>38</v>
      </c>
      <c r="B39" t="s">
        <v>776</v>
      </c>
      <c r="C39" t="s">
        <v>778</v>
      </c>
      <c r="D39" t="s">
        <v>779</v>
      </c>
    </row>
    <row r="40" spans="1:4">
      <c r="A40">
        <v>39</v>
      </c>
      <c r="B40" t="s">
        <v>776</v>
      </c>
      <c r="C40" t="s">
        <v>780</v>
      </c>
      <c r="D40" t="s">
        <v>781</v>
      </c>
    </row>
    <row r="41" spans="1:4">
      <c r="A41">
        <v>40</v>
      </c>
      <c r="B41" t="s">
        <v>776</v>
      </c>
      <c r="C41" t="s">
        <v>776</v>
      </c>
      <c r="D41" t="s">
        <v>777</v>
      </c>
    </row>
    <row r="42" spans="1:4">
      <c r="A42">
        <v>41</v>
      </c>
      <c r="B42" t="s">
        <v>776</v>
      </c>
      <c r="C42" t="s">
        <v>782</v>
      </c>
      <c r="D42" t="s">
        <v>783</v>
      </c>
    </row>
    <row r="43" spans="1:4">
      <c r="A43">
        <v>42</v>
      </c>
      <c r="B43" t="s">
        <v>776</v>
      </c>
      <c r="C43" t="s">
        <v>784</v>
      </c>
      <c r="D43" t="s">
        <v>785</v>
      </c>
    </row>
    <row r="44" spans="1:4">
      <c r="A44">
        <v>43</v>
      </c>
      <c r="B44" t="s">
        <v>776</v>
      </c>
      <c r="C44" t="s">
        <v>786</v>
      </c>
      <c r="D44" t="s">
        <v>787</v>
      </c>
    </row>
    <row r="45" spans="1:4">
      <c r="A45">
        <v>44</v>
      </c>
      <c r="B45" t="s">
        <v>776</v>
      </c>
      <c r="C45" t="s">
        <v>788</v>
      </c>
      <c r="D45" t="s">
        <v>789</v>
      </c>
    </row>
    <row r="46" spans="1:4">
      <c r="A46">
        <v>45</v>
      </c>
      <c r="B46" t="s">
        <v>776</v>
      </c>
      <c r="C46" t="s">
        <v>790</v>
      </c>
      <c r="D46" t="s">
        <v>791</v>
      </c>
    </row>
    <row r="47" spans="1:4">
      <c r="A47">
        <v>46</v>
      </c>
      <c r="B47" t="s">
        <v>776</v>
      </c>
      <c r="C47" t="s">
        <v>792</v>
      </c>
      <c r="D47" t="s">
        <v>793</v>
      </c>
    </row>
    <row r="48" spans="1:4">
      <c r="A48">
        <v>47</v>
      </c>
      <c r="B48" t="s">
        <v>776</v>
      </c>
      <c r="C48" t="s">
        <v>794</v>
      </c>
      <c r="D48" t="s">
        <v>795</v>
      </c>
    </row>
    <row r="49" spans="1:4">
      <c r="A49">
        <v>48</v>
      </c>
      <c r="B49" t="s">
        <v>776</v>
      </c>
      <c r="C49" t="s">
        <v>796</v>
      </c>
      <c r="D49" t="s">
        <v>797</v>
      </c>
    </row>
    <row r="50" spans="1:4">
      <c r="A50">
        <v>49</v>
      </c>
      <c r="B50" t="s">
        <v>776</v>
      </c>
      <c r="C50" t="s">
        <v>798</v>
      </c>
      <c r="D50" t="s">
        <v>799</v>
      </c>
    </row>
    <row r="51" spans="1:4">
      <c r="A51">
        <v>50</v>
      </c>
      <c r="B51" t="s">
        <v>776</v>
      </c>
      <c r="C51" t="s">
        <v>800</v>
      </c>
      <c r="D51" t="s">
        <v>801</v>
      </c>
    </row>
    <row r="52" spans="1:4">
      <c r="A52">
        <v>51</v>
      </c>
      <c r="B52" t="s">
        <v>776</v>
      </c>
      <c r="C52" t="s">
        <v>802</v>
      </c>
      <c r="D52" t="s">
        <v>803</v>
      </c>
    </row>
    <row r="53" spans="1:4">
      <c r="A53">
        <v>52</v>
      </c>
      <c r="B53" t="s">
        <v>776</v>
      </c>
      <c r="C53" t="s">
        <v>804</v>
      </c>
      <c r="D53" t="s">
        <v>805</v>
      </c>
    </row>
    <row r="54" spans="1:4">
      <c r="A54">
        <v>53</v>
      </c>
      <c r="B54" t="s">
        <v>776</v>
      </c>
      <c r="C54" t="s">
        <v>806</v>
      </c>
      <c r="D54" t="s">
        <v>807</v>
      </c>
    </row>
    <row r="55" spans="1:4">
      <c r="A55">
        <v>54</v>
      </c>
      <c r="B55" t="s">
        <v>808</v>
      </c>
      <c r="C55" t="s">
        <v>810</v>
      </c>
      <c r="D55" t="s">
        <v>811</v>
      </c>
    </row>
    <row r="56" spans="1:4">
      <c r="A56">
        <v>55</v>
      </c>
      <c r="B56" t="s">
        <v>808</v>
      </c>
      <c r="C56" t="s">
        <v>808</v>
      </c>
      <c r="D56" t="s">
        <v>809</v>
      </c>
    </row>
    <row r="57" spans="1:4">
      <c r="A57">
        <v>56</v>
      </c>
      <c r="B57" t="s">
        <v>808</v>
      </c>
      <c r="C57" t="s">
        <v>812</v>
      </c>
      <c r="D57" t="s">
        <v>813</v>
      </c>
    </row>
    <row r="58" spans="1:4">
      <c r="A58">
        <v>57</v>
      </c>
      <c r="B58" t="s">
        <v>808</v>
      </c>
      <c r="C58" t="s">
        <v>814</v>
      </c>
      <c r="D58" t="s">
        <v>815</v>
      </c>
    </row>
    <row r="59" spans="1:4">
      <c r="A59">
        <v>58</v>
      </c>
      <c r="B59" t="s">
        <v>808</v>
      </c>
      <c r="C59" t="s">
        <v>816</v>
      </c>
      <c r="D59" t="s">
        <v>817</v>
      </c>
    </row>
    <row r="60" spans="1:4">
      <c r="A60">
        <v>59</v>
      </c>
      <c r="B60" t="s">
        <v>808</v>
      </c>
      <c r="C60" t="s">
        <v>818</v>
      </c>
      <c r="D60" t="s">
        <v>819</v>
      </c>
    </row>
    <row r="61" spans="1:4">
      <c r="A61">
        <v>60</v>
      </c>
      <c r="B61" t="s">
        <v>808</v>
      </c>
      <c r="C61" t="s">
        <v>820</v>
      </c>
      <c r="D61" t="s">
        <v>821</v>
      </c>
    </row>
    <row r="62" spans="1:4">
      <c r="A62">
        <v>61</v>
      </c>
      <c r="B62" t="s">
        <v>808</v>
      </c>
      <c r="C62" t="s">
        <v>822</v>
      </c>
      <c r="D62" t="s">
        <v>823</v>
      </c>
    </row>
    <row r="63" spans="1:4">
      <c r="A63">
        <v>62</v>
      </c>
      <c r="B63" t="s">
        <v>808</v>
      </c>
      <c r="C63" t="s">
        <v>824</v>
      </c>
      <c r="D63" t="s">
        <v>825</v>
      </c>
    </row>
    <row r="64" spans="1:4">
      <c r="A64">
        <v>63</v>
      </c>
      <c r="B64" t="s">
        <v>826</v>
      </c>
      <c r="C64" t="s">
        <v>828</v>
      </c>
      <c r="D64" t="s">
        <v>829</v>
      </c>
    </row>
    <row r="65" spans="1:4">
      <c r="A65">
        <v>64</v>
      </c>
      <c r="B65" t="s">
        <v>826</v>
      </c>
      <c r="C65" t="s">
        <v>830</v>
      </c>
      <c r="D65" t="s">
        <v>831</v>
      </c>
    </row>
    <row r="66" spans="1:4">
      <c r="A66">
        <v>65</v>
      </c>
      <c r="B66" t="s">
        <v>826</v>
      </c>
      <c r="C66" t="s">
        <v>832</v>
      </c>
      <c r="D66" t="s">
        <v>833</v>
      </c>
    </row>
    <row r="67" spans="1:4">
      <c r="A67">
        <v>66</v>
      </c>
      <c r="B67" t="s">
        <v>826</v>
      </c>
      <c r="C67" t="s">
        <v>834</v>
      </c>
      <c r="D67" t="s">
        <v>835</v>
      </c>
    </row>
    <row r="68" spans="1:4">
      <c r="A68">
        <v>67</v>
      </c>
      <c r="B68" t="s">
        <v>826</v>
      </c>
      <c r="C68" t="s">
        <v>826</v>
      </c>
      <c r="D68" t="s">
        <v>827</v>
      </c>
    </row>
    <row r="69" spans="1:4">
      <c r="A69">
        <v>68</v>
      </c>
      <c r="B69" t="s">
        <v>826</v>
      </c>
      <c r="C69" t="s">
        <v>836</v>
      </c>
      <c r="D69" t="s">
        <v>837</v>
      </c>
    </row>
    <row r="70" spans="1:4">
      <c r="A70">
        <v>69</v>
      </c>
      <c r="B70" t="s">
        <v>826</v>
      </c>
      <c r="C70" t="s">
        <v>838</v>
      </c>
      <c r="D70" t="s">
        <v>839</v>
      </c>
    </row>
    <row r="71" spans="1:4">
      <c r="A71">
        <v>70</v>
      </c>
      <c r="B71" t="s">
        <v>826</v>
      </c>
      <c r="C71" t="s">
        <v>840</v>
      </c>
      <c r="D71" t="s">
        <v>841</v>
      </c>
    </row>
    <row r="72" spans="1:4">
      <c r="A72">
        <v>71</v>
      </c>
      <c r="B72" t="s">
        <v>826</v>
      </c>
      <c r="C72" t="s">
        <v>842</v>
      </c>
      <c r="D72" t="s">
        <v>843</v>
      </c>
    </row>
    <row r="73" spans="1:4">
      <c r="A73">
        <v>72</v>
      </c>
      <c r="B73" t="s">
        <v>826</v>
      </c>
      <c r="C73" t="s">
        <v>844</v>
      </c>
      <c r="D73" t="s">
        <v>845</v>
      </c>
    </row>
    <row r="74" spans="1:4">
      <c r="A74">
        <v>73</v>
      </c>
      <c r="B74" t="s">
        <v>826</v>
      </c>
      <c r="C74" t="s">
        <v>846</v>
      </c>
      <c r="D74" t="s">
        <v>847</v>
      </c>
    </row>
    <row r="75" spans="1:4">
      <c r="A75">
        <v>74</v>
      </c>
      <c r="B75" t="s">
        <v>826</v>
      </c>
      <c r="C75" t="s">
        <v>848</v>
      </c>
      <c r="D75" t="s">
        <v>849</v>
      </c>
    </row>
    <row r="76" spans="1:4">
      <c r="A76">
        <v>75</v>
      </c>
      <c r="B76" t="s">
        <v>826</v>
      </c>
      <c r="C76" t="s">
        <v>850</v>
      </c>
      <c r="D76" t="s">
        <v>851</v>
      </c>
    </row>
    <row r="77" spans="1:4">
      <c r="A77">
        <v>76</v>
      </c>
      <c r="B77" t="s">
        <v>826</v>
      </c>
      <c r="C77" t="s">
        <v>852</v>
      </c>
      <c r="D77" t="s">
        <v>853</v>
      </c>
    </row>
    <row r="78" spans="1:4">
      <c r="A78">
        <v>77</v>
      </c>
      <c r="B78" t="s">
        <v>854</v>
      </c>
      <c r="C78" t="s">
        <v>856</v>
      </c>
      <c r="D78" t="s">
        <v>857</v>
      </c>
    </row>
    <row r="79" spans="1:4">
      <c r="A79">
        <v>78</v>
      </c>
      <c r="B79" t="s">
        <v>854</v>
      </c>
      <c r="C79" t="s">
        <v>858</v>
      </c>
      <c r="D79" t="s">
        <v>859</v>
      </c>
    </row>
    <row r="80" spans="1:4">
      <c r="A80">
        <v>79</v>
      </c>
      <c r="B80" t="s">
        <v>854</v>
      </c>
      <c r="C80" t="s">
        <v>860</v>
      </c>
      <c r="D80" t="s">
        <v>861</v>
      </c>
    </row>
    <row r="81" spans="1:4">
      <c r="A81">
        <v>80</v>
      </c>
      <c r="B81" t="s">
        <v>854</v>
      </c>
      <c r="C81" t="s">
        <v>862</v>
      </c>
      <c r="D81" t="s">
        <v>863</v>
      </c>
    </row>
    <row r="82" spans="1:4">
      <c r="A82">
        <v>81</v>
      </c>
      <c r="B82" t="s">
        <v>854</v>
      </c>
      <c r="C82" t="s">
        <v>864</v>
      </c>
      <c r="D82" t="s">
        <v>865</v>
      </c>
    </row>
    <row r="83" spans="1:4">
      <c r="A83">
        <v>82</v>
      </c>
      <c r="B83" t="s">
        <v>854</v>
      </c>
      <c r="C83" t="s">
        <v>854</v>
      </c>
      <c r="D83" t="s">
        <v>855</v>
      </c>
    </row>
    <row r="84" spans="1:4">
      <c r="A84">
        <v>83</v>
      </c>
      <c r="B84" t="s">
        <v>854</v>
      </c>
      <c r="C84" t="s">
        <v>866</v>
      </c>
      <c r="D84" t="s">
        <v>867</v>
      </c>
    </row>
    <row r="85" spans="1:4">
      <c r="A85">
        <v>84</v>
      </c>
      <c r="B85" t="s">
        <v>854</v>
      </c>
      <c r="C85" t="s">
        <v>868</v>
      </c>
      <c r="D85" t="s">
        <v>869</v>
      </c>
    </row>
    <row r="86" spans="1:4">
      <c r="A86">
        <v>85</v>
      </c>
      <c r="B86" t="s">
        <v>854</v>
      </c>
      <c r="C86" t="s">
        <v>870</v>
      </c>
      <c r="D86" t="s">
        <v>871</v>
      </c>
    </row>
    <row r="87" spans="1:4">
      <c r="A87">
        <v>86</v>
      </c>
      <c r="B87" t="s">
        <v>854</v>
      </c>
      <c r="C87" t="s">
        <v>872</v>
      </c>
      <c r="D87" t="s">
        <v>873</v>
      </c>
    </row>
    <row r="88" spans="1:4">
      <c r="A88">
        <v>87</v>
      </c>
      <c r="B88" t="s">
        <v>854</v>
      </c>
      <c r="C88" t="s">
        <v>874</v>
      </c>
      <c r="D88" t="s">
        <v>875</v>
      </c>
    </row>
    <row r="89" spans="1:4">
      <c r="A89">
        <v>88</v>
      </c>
      <c r="B89" t="s">
        <v>876</v>
      </c>
      <c r="C89" t="s">
        <v>750</v>
      </c>
      <c r="D89" t="s">
        <v>878</v>
      </c>
    </row>
    <row r="90" spans="1:4">
      <c r="A90">
        <v>89</v>
      </c>
      <c r="B90" t="s">
        <v>876</v>
      </c>
      <c r="C90" t="s">
        <v>879</v>
      </c>
      <c r="D90" t="s">
        <v>880</v>
      </c>
    </row>
    <row r="91" spans="1:4">
      <c r="A91">
        <v>90</v>
      </c>
      <c r="B91" t="s">
        <v>876</v>
      </c>
      <c r="C91" t="s">
        <v>881</v>
      </c>
      <c r="D91" t="s">
        <v>882</v>
      </c>
    </row>
    <row r="92" spans="1:4">
      <c r="A92">
        <v>91</v>
      </c>
      <c r="B92" t="s">
        <v>876</v>
      </c>
      <c r="C92" t="s">
        <v>883</v>
      </c>
      <c r="D92" t="s">
        <v>884</v>
      </c>
    </row>
    <row r="93" spans="1:4">
      <c r="A93">
        <v>92</v>
      </c>
      <c r="B93" t="s">
        <v>876</v>
      </c>
      <c r="C93" t="s">
        <v>885</v>
      </c>
      <c r="D93" t="s">
        <v>886</v>
      </c>
    </row>
    <row r="94" spans="1:4">
      <c r="A94">
        <v>93</v>
      </c>
      <c r="B94" t="s">
        <v>876</v>
      </c>
      <c r="C94" t="s">
        <v>876</v>
      </c>
      <c r="D94" t="s">
        <v>877</v>
      </c>
    </row>
    <row r="95" spans="1:4">
      <c r="A95">
        <v>94</v>
      </c>
      <c r="B95" t="s">
        <v>876</v>
      </c>
      <c r="C95" t="s">
        <v>887</v>
      </c>
      <c r="D95" t="s">
        <v>888</v>
      </c>
    </row>
    <row r="96" spans="1:4">
      <c r="A96">
        <v>95</v>
      </c>
      <c r="B96" t="s">
        <v>876</v>
      </c>
      <c r="C96" t="s">
        <v>889</v>
      </c>
      <c r="D96" t="s">
        <v>890</v>
      </c>
    </row>
    <row r="97" spans="1:4">
      <c r="A97">
        <v>96</v>
      </c>
      <c r="B97" t="s">
        <v>876</v>
      </c>
      <c r="C97" t="s">
        <v>891</v>
      </c>
      <c r="D97" t="s">
        <v>892</v>
      </c>
    </row>
    <row r="98" spans="1:4">
      <c r="A98">
        <v>97</v>
      </c>
      <c r="B98" t="s">
        <v>876</v>
      </c>
      <c r="C98" t="s">
        <v>893</v>
      </c>
      <c r="D98" t="s">
        <v>894</v>
      </c>
    </row>
    <row r="99" spans="1:4">
      <c r="A99">
        <v>98</v>
      </c>
      <c r="B99" t="s">
        <v>876</v>
      </c>
      <c r="C99" t="s">
        <v>895</v>
      </c>
      <c r="D99" t="s">
        <v>896</v>
      </c>
    </row>
    <row r="100" spans="1:4">
      <c r="A100">
        <v>99</v>
      </c>
      <c r="B100" t="s">
        <v>876</v>
      </c>
      <c r="C100" t="s">
        <v>897</v>
      </c>
      <c r="D100" t="s">
        <v>898</v>
      </c>
    </row>
    <row r="101" spans="1:4">
      <c r="A101">
        <v>100</v>
      </c>
      <c r="B101" t="s">
        <v>876</v>
      </c>
      <c r="C101" t="s">
        <v>899</v>
      </c>
      <c r="D101" t="s">
        <v>900</v>
      </c>
    </row>
    <row r="102" spans="1:4">
      <c r="A102">
        <v>101</v>
      </c>
      <c r="B102" t="s">
        <v>876</v>
      </c>
      <c r="C102" t="s">
        <v>901</v>
      </c>
      <c r="D102" t="s">
        <v>902</v>
      </c>
    </row>
    <row r="103" spans="1:4">
      <c r="A103">
        <v>102</v>
      </c>
      <c r="B103" t="s">
        <v>876</v>
      </c>
      <c r="C103" t="s">
        <v>903</v>
      </c>
      <c r="D103" t="s">
        <v>904</v>
      </c>
    </row>
    <row r="104" spans="1:4">
      <c r="A104">
        <v>103</v>
      </c>
      <c r="B104" t="s">
        <v>876</v>
      </c>
      <c r="C104" t="s">
        <v>905</v>
      </c>
      <c r="D104" t="s">
        <v>906</v>
      </c>
    </row>
    <row r="105" spans="1:4">
      <c r="A105">
        <v>104</v>
      </c>
      <c r="B105" t="s">
        <v>876</v>
      </c>
      <c r="C105" t="s">
        <v>907</v>
      </c>
      <c r="D105" t="s">
        <v>908</v>
      </c>
    </row>
    <row r="106" spans="1:4">
      <c r="A106">
        <v>105</v>
      </c>
      <c r="B106" t="s">
        <v>909</v>
      </c>
      <c r="C106" t="s">
        <v>911</v>
      </c>
      <c r="D106" t="s">
        <v>912</v>
      </c>
    </row>
    <row r="107" spans="1:4">
      <c r="A107">
        <v>106</v>
      </c>
      <c r="B107" t="s">
        <v>909</v>
      </c>
      <c r="C107" t="s">
        <v>913</v>
      </c>
      <c r="D107" t="s">
        <v>914</v>
      </c>
    </row>
    <row r="108" spans="1:4">
      <c r="A108">
        <v>107</v>
      </c>
      <c r="B108" t="s">
        <v>909</v>
      </c>
      <c r="C108" t="s">
        <v>915</v>
      </c>
      <c r="D108" t="s">
        <v>916</v>
      </c>
    </row>
    <row r="109" spans="1:4">
      <c r="A109">
        <v>108</v>
      </c>
      <c r="B109" t="s">
        <v>909</v>
      </c>
      <c r="C109" t="s">
        <v>909</v>
      </c>
      <c r="D109" t="s">
        <v>910</v>
      </c>
    </row>
    <row r="110" spans="1:4">
      <c r="A110">
        <v>109</v>
      </c>
      <c r="B110" t="s">
        <v>909</v>
      </c>
      <c r="C110" t="s">
        <v>917</v>
      </c>
      <c r="D110" t="s">
        <v>918</v>
      </c>
    </row>
    <row r="111" spans="1:4">
      <c r="A111">
        <v>110</v>
      </c>
      <c r="B111" t="s">
        <v>909</v>
      </c>
      <c r="C111" t="s">
        <v>919</v>
      </c>
      <c r="D111" t="s">
        <v>920</v>
      </c>
    </row>
    <row r="112" spans="1:4">
      <c r="A112">
        <v>111</v>
      </c>
      <c r="B112" t="s">
        <v>909</v>
      </c>
      <c r="C112" t="s">
        <v>921</v>
      </c>
      <c r="D112" t="s">
        <v>922</v>
      </c>
    </row>
    <row r="113" spans="1:4">
      <c r="A113">
        <v>112</v>
      </c>
      <c r="B113" t="s">
        <v>909</v>
      </c>
      <c r="C113" t="s">
        <v>923</v>
      </c>
      <c r="D113" t="s">
        <v>924</v>
      </c>
    </row>
    <row r="114" spans="1:4">
      <c r="A114">
        <v>113</v>
      </c>
      <c r="B114" t="s">
        <v>909</v>
      </c>
      <c r="C114" t="s">
        <v>925</v>
      </c>
      <c r="D114" t="s">
        <v>926</v>
      </c>
    </row>
    <row r="115" spans="1:4">
      <c r="A115">
        <v>114</v>
      </c>
      <c r="B115" t="s">
        <v>909</v>
      </c>
      <c r="C115" t="s">
        <v>927</v>
      </c>
      <c r="D115" t="s">
        <v>928</v>
      </c>
    </row>
    <row r="116" spans="1:4">
      <c r="A116">
        <v>115</v>
      </c>
      <c r="B116" t="s">
        <v>909</v>
      </c>
      <c r="C116" t="s">
        <v>929</v>
      </c>
      <c r="D116" t="s">
        <v>930</v>
      </c>
    </row>
    <row r="117" spans="1:4">
      <c r="A117">
        <v>116</v>
      </c>
      <c r="B117" t="s">
        <v>931</v>
      </c>
      <c r="C117" t="s">
        <v>933</v>
      </c>
      <c r="D117" t="s">
        <v>934</v>
      </c>
    </row>
    <row r="118" spans="1:4">
      <c r="A118">
        <v>117</v>
      </c>
      <c r="B118" t="s">
        <v>931</v>
      </c>
      <c r="C118" t="s">
        <v>935</v>
      </c>
      <c r="D118" t="s">
        <v>936</v>
      </c>
    </row>
    <row r="119" spans="1:4">
      <c r="A119">
        <v>118</v>
      </c>
      <c r="B119" t="s">
        <v>931</v>
      </c>
      <c r="C119" t="s">
        <v>931</v>
      </c>
      <c r="D119" t="s">
        <v>932</v>
      </c>
    </row>
    <row r="120" spans="1:4">
      <c r="A120">
        <v>119</v>
      </c>
      <c r="B120" t="s">
        <v>931</v>
      </c>
      <c r="C120" t="s">
        <v>937</v>
      </c>
      <c r="D120" t="s">
        <v>938</v>
      </c>
    </row>
    <row r="121" spans="1:4">
      <c r="A121">
        <v>120</v>
      </c>
      <c r="B121" t="s">
        <v>931</v>
      </c>
      <c r="C121" t="s">
        <v>738</v>
      </c>
      <c r="D121" t="s">
        <v>939</v>
      </c>
    </row>
    <row r="122" spans="1:4">
      <c r="A122">
        <v>121</v>
      </c>
      <c r="B122" t="s">
        <v>931</v>
      </c>
      <c r="C122" t="s">
        <v>940</v>
      </c>
      <c r="D122" t="s">
        <v>941</v>
      </c>
    </row>
    <row r="123" spans="1:4">
      <c r="A123">
        <v>122</v>
      </c>
      <c r="B123" t="s">
        <v>931</v>
      </c>
      <c r="C123" t="s">
        <v>942</v>
      </c>
      <c r="D123" t="s">
        <v>943</v>
      </c>
    </row>
    <row r="124" spans="1:4">
      <c r="A124">
        <v>123</v>
      </c>
      <c r="B124" t="s">
        <v>931</v>
      </c>
      <c r="C124" t="s">
        <v>944</v>
      </c>
      <c r="D124" t="s">
        <v>945</v>
      </c>
    </row>
    <row r="125" spans="1:4">
      <c r="A125">
        <v>124</v>
      </c>
      <c r="B125" t="s">
        <v>931</v>
      </c>
      <c r="C125" t="s">
        <v>946</v>
      </c>
      <c r="D125" t="s">
        <v>947</v>
      </c>
    </row>
    <row r="126" spans="1:4">
      <c r="A126">
        <v>125</v>
      </c>
      <c r="B126" t="s">
        <v>931</v>
      </c>
      <c r="C126" t="s">
        <v>948</v>
      </c>
      <c r="D126" t="s">
        <v>949</v>
      </c>
    </row>
    <row r="127" spans="1:4">
      <c r="A127">
        <v>126</v>
      </c>
      <c r="B127" t="s">
        <v>931</v>
      </c>
      <c r="C127" t="s">
        <v>950</v>
      </c>
      <c r="D127" t="s">
        <v>951</v>
      </c>
    </row>
    <row r="128" spans="1:4">
      <c r="A128">
        <v>127</v>
      </c>
      <c r="B128" t="s">
        <v>952</v>
      </c>
      <c r="C128" t="s">
        <v>954</v>
      </c>
      <c r="D128" t="s">
        <v>955</v>
      </c>
    </row>
    <row r="129" spans="1:4">
      <c r="A129">
        <v>128</v>
      </c>
      <c r="B129" t="s">
        <v>952</v>
      </c>
      <c r="C129" t="s">
        <v>956</v>
      </c>
      <c r="D129" t="s">
        <v>957</v>
      </c>
    </row>
    <row r="130" spans="1:4">
      <c r="A130">
        <v>129</v>
      </c>
      <c r="B130" t="s">
        <v>952</v>
      </c>
      <c r="C130" t="s">
        <v>958</v>
      </c>
      <c r="D130" t="s">
        <v>959</v>
      </c>
    </row>
    <row r="131" spans="1:4">
      <c r="A131">
        <v>130</v>
      </c>
      <c r="B131" t="s">
        <v>952</v>
      </c>
      <c r="C131" t="s">
        <v>960</v>
      </c>
      <c r="D131" t="s">
        <v>961</v>
      </c>
    </row>
    <row r="132" spans="1:4">
      <c r="A132">
        <v>131</v>
      </c>
      <c r="B132" t="s">
        <v>952</v>
      </c>
      <c r="C132" t="s">
        <v>962</v>
      </c>
      <c r="D132" t="s">
        <v>963</v>
      </c>
    </row>
    <row r="133" spans="1:4">
      <c r="A133">
        <v>132</v>
      </c>
      <c r="B133" t="s">
        <v>952</v>
      </c>
      <c r="C133" t="s">
        <v>964</v>
      </c>
      <c r="D133" t="s">
        <v>965</v>
      </c>
    </row>
    <row r="134" spans="1:4">
      <c r="A134">
        <v>133</v>
      </c>
      <c r="B134" t="s">
        <v>952</v>
      </c>
      <c r="C134" t="s">
        <v>952</v>
      </c>
      <c r="D134" t="s">
        <v>953</v>
      </c>
    </row>
    <row r="135" spans="1:4">
      <c r="A135">
        <v>134</v>
      </c>
      <c r="B135" t="s">
        <v>952</v>
      </c>
      <c r="C135" t="s">
        <v>966</v>
      </c>
      <c r="D135" t="s">
        <v>967</v>
      </c>
    </row>
    <row r="136" spans="1:4">
      <c r="A136">
        <v>135</v>
      </c>
      <c r="B136" t="s">
        <v>952</v>
      </c>
      <c r="C136" t="s">
        <v>968</v>
      </c>
      <c r="D136" t="s">
        <v>969</v>
      </c>
    </row>
    <row r="137" spans="1:4">
      <c r="A137">
        <v>136</v>
      </c>
      <c r="B137" t="s">
        <v>952</v>
      </c>
      <c r="C137" t="s">
        <v>970</v>
      </c>
      <c r="D137" t="s">
        <v>971</v>
      </c>
    </row>
    <row r="138" spans="1:4">
      <c r="A138">
        <v>137</v>
      </c>
      <c r="B138" t="s">
        <v>952</v>
      </c>
      <c r="C138" t="s">
        <v>972</v>
      </c>
      <c r="D138" t="s">
        <v>973</v>
      </c>
    </row>
    <row r="139" spans="1:4">
      <c r="A139">
        <v>138</v>
      </c>
      <c r="B139" t="s">
        <v>952</v>
      </c>
      <c r="C139" t="s">
        <v>974</v>
      </c>
      <c r="D139" t="s">
        <v>975</v>
      </c>
    </row>
    <row r="140" spans="1:4">
      <c r="A140">
        <v>139</v>
      </c>
      <c r="B140" t="s">
        <v>952</v>
      </c>
      <c r="C140" t="s">
        <v>976</v>
      </c>
      <c r="D140" t="s">
        <v>977</v>
      </c>
    </row>
    <row r="141" spans="1:4">
      <c r="A141">
        <v>140</v>
      </c>
      <c r="B141" t="s">
        <v>952</v>
      </c>
      <c r="C141" t="s">
        <v>978</v>
      </c>
      <c r="D141" t="s">
        <v>979</v>
      </c>
    </row>
    <row r="142" spans="1:4">
      <c r="A142">
        <v>141</v>
      </c>
      <c r="B142" t="s">
        <v>952</v>
      </c>
      <c r="C142" t="s">
        <v>980</v>
      </c>
      <c r="D142" t="s">
        <v>981</v>
      </c>
    </row>
    <row r="143" spans="1:4">
      <c r="A143">
        <v>142</v>
      </c>
      <c r="B143" t="s">
        <v>952</v>
      </c>
      <c r="C143" t="s">
        <v>846</v>
      </c>
      <c r="D143" t="s">
        <v>982</v>
      </c>
    </row>
    <row r="144" spans="1:4">
      <c r="A144">
        <v>143</v>
      </c>
      <c r="B144" t="s">
        <v>952</v>
      </c>
      <c r="C144" t="s">
        <v>983</v>
      </c>
      <c r="D144" t="s">
        <v>984</v>
      </c>
    </row>
    <row r="145" spans="1:4">
      <c r="A145">
        <v>144</v>
      </c>
      <c r="B145" t="s">
        <v>952</v>
      </c>
      <c r="C145" t="s">
        <v>985</v>
      </c>
      <c r="D145" t="s">
        <v>986</v>
      </c>
    </row>
    <row r="146" spans="1:4">
      <c r="A146">
        <v>145</v>
      </c>
      <c r="B146" t="s">
        <v>987</v>
      </c>
      <c r="C146" t="s">
        <v>989</v>
      </c>
      <c r="D146" t="s">
        <v>990</v>
      </c>
    </row>
    <row r="147" spans="1:4">
      <c r="A147">
        <v>146</v>
      </c>
      <c r="B147" t="s">
        <v>987</v>
      </c>
      <c r="C147" t="s">
        <v>991</v>
      </c>
      <c r="D147" t="s">
        <v>992</v>
      </c>
    </row>
    <row r="148" spans="1:4">
      <c r="A148">
        <v>147</v>
      </c>
      <c r="B148" t="s">
        <v>987</v>
      </c>
      <c r="C148" t="s">
        <v>993</v>
      </c>
      <c r="D148" t="s">
        <v>994</v>
      </c>
    </row>
    <row r="149" spans="1:4">
      <c r="A149">
        <v>148</v>
      </c>
      <c r="B149" t="s">
        <v>987</v>
      </c>
      <c r="C149" t="s">
        <v>995</v>
      </c>
      <c r="D149" t="s">
        <v>996</v>
      </c>
    </row>
    <row r="150" spans="1:4">
      <c r="A150">
        <v>149</v>
      </c>
      <c r="B150" t="s">
        <v>987</v>
      </c>
      <c r="C150" t="s">
        <v>987</v>
      </c>
      <c r="D150" t="s">
        <v>988</v>
      </c>
    </row>
    <row r="151" spans="1:4">
      <c r="A151">
        <v>150</v>
      </c>
      <c r="B151" t="s">
        <v>987</v>
      </c>
      <c r="C151" t="s">
        <v>997</v>
      </c>
      <c r="D151" t="s">
        <v>998</v>
      </c>
    </row>
    <row r="152" spans="1:4">
      <c r="A152">
        <v>151</v>
      </c>
      <c r="B152" t="s">
        <v>987</v>
      </c>
      <c r="C152" t="s">
        <v>999</v>
      </c>
      <c r="D152" t="s">
        <v>1000</v>
      </c>
    </row>
    <row r="153" spans="1:4">
      <c r="A153">
        <v>152</v>
      </c>
      <c r="B153" t="s">
        <v>987</v>
      </c>
      <c r="C153" t="s">
        <v>1001</v>
      </c>
      <c r="D153" t="s">
        <v>1002</v>
      </c>
    </row>
    <row r="154" spans="1:4">
      <c r="A154">
        <v>153</v>
      </c>
      <c r="B154" t="s">
        <v>987</v>
      </c>
      <c r="C154" t="s">
        <v>1003</v>
      </c>
      <c r="D154" t="s">
        <v>1004</v>
      </c>
    </row>
    <row r="155" spans="1:4">
      <c r="A155">
        <v>154</v>
      </c>
      <c r="B155" t="s">
        <v>1005</v>
      </c>
      <c r="C155" t="s">
        <v>1007</v>
      </c>
      <c r="D155" t="s">
        <v>1008</v>
      </c>
    </row>
    <row r="156" spans="1:4">
      <c r="A156">
        <v>155</v>
      </c>
      <c r="B156" t="s">
        <v>1005</v>
      </c>
      <c r="C156" t="s">
        <v>1009</v>
      </c>
      <c r="D156" t="s">
        <v>1010</v>
      </c>
    </row>
    <row r="157" spans="1:4">
      <c r="A157">
        <v>156</v>
      </c>
      <c r="B157" t="s">
        <v>1005</v>
      </c>
      <c r="C157" t="s">
        <v>1011</v>
      </c>
      <c r="D157" t="s">
        <v>1012</v>
      </c>
    </row>
    <row r="158" spans="1:4">
      <c r="A158">
        <v>157</v>
      </c>
      <c r="B158" t="s">
        <v>1005</v>
      </c>
      <c r="C158" t="s">
        <v>1013</v>
      </c>
      <c r="D158" t="s">
        <v>1014</v>
      </c>
    </row>
    <row r="159" spans="1:4">
      <c r="A159">
        <v>158</v>
      </c>
      <c r="B159" t="s">
        <v>1005</v>
      </c>
      <c r="C159" t="s">
        <v>1015</v>
      </c>
      <c r="D159" t="s">
        <v>1016</v>
      </c>
    </row>
    <row r="160" spans="1:4">
      <c r="A160">
        <v>159</v>
      </c>
      <c r="B160" t="s">
        <v>1005</v>
      </c>
      <c r="C160" t="s">
        <v>1017</v>
      </c>
      <c r="D160" t="s">
        <v>1018</v>
      </c>
    </row>
    <row r="161" spans="1:4">
      <c r="A161">
        <v>160</v>
      </c>
      <c r="B161" t="s">
        <v>1005</v>
      </c>
      <c r="C161" t="s">
        <v>1005</v>
      </c>
      <c r="D161" t="s">
        <v>1006</v>
      </c>
    </row>
    <row r="162" spans="1:4">
      <c r="A162">
        <v>161</v>
      </c>
      <c r="B162" t="s">
        <v>1005</v>
      </c>
      <c r="C162" t="s">
        <v>1019</v>
      </c>
      <c r="D162" t="s">
        <v>1020</v>
      </c>
    </row>
    <row r="163" spans="1:4">
      <c r="A163">
        <v>162</v>
      </c>
      <c r="B163" t="s">
        <v>1005</v>
      </c>
      <c r="C163" t="s">
        <v>1021</v>
      </c>
      <c r="D163" t="s">
        <v>1022</v>
      </c>
    </row>
    <row r="164" spans="1:4">
      <c r="A164">
        <v>163</v>
      </c>
      <c r="B164" t="s">
        <v>1023</v>
      </c>
      <c r="C164" t="s">
        <v>1025</v>
      </c>
      <c r="D164" t="s">
        <v>1026</v>
      </c>
    </row>
    <row r="165" spans="1:4">
      <c r="A165">
        <v>164</v>
      </c>
      <c r="B165" t="s">
        <v>1023</v>
      </c>
      <c r="C165" t="s">
        <v>1027</v>
      </c>
      <c r="D165" t="s">
        <v>1028</v>
      </c>
    </row>
    <row r="166" spans="1:4">
      <c r="A166">
        <v>165</v>
      </c>
      <c r="B166" t="s">
        <v>1023</v>
      </c>
      <c r="C166" t="s">
        <v>1023</v>
      </c>
      <c r="D166" t="s">
        <v>1024</v>
      </c>
    </row>
    <row r="167" spans="1:4">
      <c r="A167">
        <v>166</v>
      </c>
      <c r="B167" t="s">
        <v>1023</v>
      </c>
      <c r="C167" t="s">
        <v>1029</v>
      </c>
      <c r="D167" t="s">
        <v>1030</v>
      </c>
    </row>
    <row r="168" spans="1:4">
      <c r="A168">
        <v>167</v>
      </c>
      <c r="B168" t="s">
        <v>1023</v>
      </c>
      <c r="C168" t="s">
        <v>1031</v>
      </c>
      <c r="D168" t="s">
        <v>1032</v>
      </c>
    </row>
    <row r="169" spans="1:4">
      <c r="A169">
        <v>168</v>
      </c>
      <c r="B169" t="s">
        <v>1023</v>
      </c>
      <c r="C169" t="s">
        <v>1033</v>
      </c>
      <c r="D169" t="s">
        <v>1034</v>
      </c>
    </row>
    <row r="170" spans="1:4">
      <c r="A170">
        <v>169</v>
      </c>
      <c r="B170" t="s">
        <v>1023</v>
      </c>
      <c r="C170" t="s">
        <v>1035</v>
      </c>
      <c r="D170" t="s">
        <v>1036</v>
      </c>
    </row>
    <row r="171" spans="1:4">
      <c r="A171">
        <v>170</v>
      </c>
      <c r="B171" t="s">
        <v>1023</v>
      </c>
      <c r="C171" t="s">
        <v>1037</v>
      </c>
      <c r="D171" t="s">
        <v>1038</v>
      </c>
    </row>
    <row r="172" spans="1:4">
      <c r="A172">
        <v>171</v>
      </c>
      <c r="B172" t="s">
        <v>1039</v>
      </c>
      <c r="C172" t="s">
        <v>1041</v>
      </c>
      <c r="D172" t="s">
        <v>1042</v>
      </c>
    </row>
    <row r="173" spans="1:4">
      <c r="A173">
        <v>172</v>
      </c>
      <c r="B173" t="s">
        <v>1039</v>
      </c>
      <c r="C173" t="s">
        <v>1043</v>
      </c>
      <c r="D173" t="s">
        <v>1044</v>
      </c>
    </row>
    <row r="174" spans="1:4">
      <c r="A174">
        <v>173</v>
      </c>
      <c r="B174" t="s">
        <v>1039</v>
      </c>
      <c r="C174" t="s">
        <v>1045</v>
      </c>
      <c r="D174" t="s">
        <v>1046</v>
      </c>
    </row>
    <row r="175" spans="1:4">
      <c r="A175">
        <v>174</v>
      </c>
      <c r="B175" t="s">
        <v>1039</v>
      </c>
      <c r="C175" t="s">
        <v>1047</v>
      </c>
      <c r="D175" t="s">
        <v>1048</v>
      </c>
    </row>
    <row r="176" spans="1:4">
      <c r="A176">
        <v>175</v>
      </c>
      <c r="B176" t="s">
        <v>1039</v>
      </c>
      <c r="C176" t="s">
        <v>1049</v>
      </c>
      <c r="D176" t="s">
        <v>1050</v>
      </c>
    </row>
    <row r="177" spans="1:4">
      <c r="A177">
        <v>176</v>
      </c>
      <c r="B177" t="s">
        <v>1039</v>
      </c>
      <c r="C177" t="s">
        <v>1039</v>
      </c>
      <c r="D177" t="s">
        <v>1040</v>
      </c>
    </row>
    <row r="178" spans="1:4">
      <c r="A178">
        <v>177</v>
      </c>
      <c r="B178" t="s">
        <v>1039</v>
      </c>
      <c r="C178" t="s">
        <v>1051</v>
      </c>
      <c r="D178" t="s">
        <v>1052</v>
      </c>
    </row>
    <row r="179" spans="1:4">
      <c r="A179">
        <v>178</v>
      </c>
      <c r="B179" t="s">
        <v>1039</v>
      </c>
      <c r="C179" t="s">
        <v>1053</v>
      </c>
      <c r="D179" t="s">
        <v>1054</v>
      </c>
    </row>
    <row r="180" spans="1:4">
      <c r="A180">
        <v>179</v>
      </c>
      <c r="B180" t="s">
        <v>1039</v>
      </c>
      <c r="C180" t="s">
        <v>1055</v>
      </c>
      <c r="D180" t="s">
        <v>1056</v>
      </c>
    </row>
    <row r="181" spans="1:4">
      <c r="A181">
        <v>180</v>
      </c>
      <c r="B181" t="s">
        <v>1039</v>
      </c>
      <c r="C181" t="s">
        <v>1057</v>
      </c>
      <c r="D181" t="s">
        <v>1058</v>
      </c>
    </row>
    <row r="182" spans="1:4">
      <c r="A182">
        <v>181</v>
      </c>
      <c r="B182" t="s">
        <v>1039</v>
      </c>
      <c r="C182" t="s">
        <v>1059</v>
      </c>
      <c r="D182" t="s">
        <v>1060</v>
      </c>
    </row>
    <row r="183" spans="1:4">
      <c r="A183">
        <v>182</v>
      </c>
      <c r="B183" t="s">
        <v>1061</v>
      </c>
      <c r="C183" t="s">
        <v>1063</v>
      </c>
      <c r="D183" t="s">
        <v>1064</v>
      </c>
    </row>
    <row r="184" spans="1:4">
      <c r="A184">
        <v>183</v>
      </c>
      <c r="B184" t="s">
        <v>1061</v>
      </c>
      <c r="C184" t="s">
        <v>1065</v>
      </c>
      <c r="D184" t="s">
        <v>1066</v>
      </c>
    </row>
    <row r="185" spans="1:4">
      <c r="A185">
        <v>184</v>
      </c>
      <c r="B185" t="s">
        <v>1061</v>
      </c>
      <c r="C185" t="s">
        <v>1067</v>
      </c>
      <c r="D185" t="s">
        <v>1068</v>
      </c>
    </row>
    <row r="186" spans="1:4">
      <c r="A186">
        <v>185</v>
      </c>
      <c r="B186" t="s">
        <v>1061</v>
      </c>
      <c r="C186" t="s">
        <v>1069</v>
      </c>
      <c r="D186" t="s">
        <v>1070</v>
      </c>
    </row>
    <row r="187" spans="1:4">
      <c r="A187">
        <v>186</v>
      </c>
      <c r="B187" t="s">
        <v>1061</v>
      </c>
      <c r="C187" t="s">
        <v>1071</v>
      </c>
      <c r="D187" t="s">
        <v>1072</v>
      </c>
    </row>
    <row r="188" spans="1:4">
      <c r="A188">
        <v>187</v>
      </c>
      <c r="B188" t="s">
        <v>1061</v>
      </c>
      <c r="C188" t="s">
        <v>1073</v>
      </c>
      <c r="D188" t="s">
        <v>1074</v>
      </c>
    </row>
    <row r="189" spans="1:4">
      <c r="A189">
        <v>188</v>
      </c>
      <c r="B189" t="s">
        <v>1061</v>
      </c>
      <c r="C189" t="s">
        <v>1075</v>
      </c>
      <c r="D189" t="s">
        <v>1076</v>
      </c>
    </row>
    <row r="190" spans="1:4">
      <c r="A190">
        <v>189</v>
      </c>
      <c r="B190" t="s">
        <v>1061</v>
      </c>
      <c r="C190" t="s">
        <v>1077</v>
      </c>
      <c r="D190" t="s">
        <v>1078</v>
      </c>
    </row>
    <row r="191" spans="1:4">
      <c r="A191">
        <v>190</v>
      </c>
      <c r="B191" t="s">
        <v>1061</v>
      </c>
      <c r="C191" t="s">
        <v>1061</v>
      </c>
      <c r="D191" t="s">
        <v>1062</v>
      </c>
    </row>
    <row r="192" spans="1:4">
      <c r="A192">
        <v>191</v>
      </c>
      <c r="B192" t="s">
        <v>1061</v>
      </c>
      <c r="C192" t="s">
        <v>1079</v>
      </c>
      <c r="D192" t="s">
        <v>1080</v>
      </c>
    </row>
    <row r="193" spans="1:4">
      <c r="A193">
        <v>192</v>
      </c>
      <c r="B193" t="s">
        <v>1061</v>
      </c>
      <c r="C193" t="s">
        <v>1081</v>
      </c>
      <c r="D193" t="s">
        <v>1082</v>
      </c>
    </row>
    <row r="194" spans="1:4">
      <c r="A194">
        <v>193</v>
      </c>
      <c r="B194" t="s">
        <v>1061</v>
      </c>
      <c r="C194" t="s">
        <v>1083</v>
      </c>
      <c r="D194" t="s">
        <v>1084</v>
      </c>
    </row>
    <row r="195" spans="1:4">
      <c r="A195">
        <v>194</v>
      </c>
      <c r="B195" t="s">
        <v>1061</v>
      </c>
      <c r="C195" t="s">
        <v>1085</v>
      </c>
      <c r="D195" t="s">
        <v>1086</v>
      </c>
    </row>
    <row r="196" spans="1:4">
      <c r="A196">
        <v>195</v>
      </c>
      <c r="B196" t="s">
        <v>1061</v>
      </c>
      <c r="C196" t="s">
        <v>1087</v>
      </c>
      <c r="D196" t="s">
        <v>1088</v>
      </c>
    </row>
    <row r="197" spans="1:4">
      <c r="A197">
        <v>196</v>
      </c>
      <c r="B197" t="s">
        <v>1089</v>
      </c>
      <c r="C197" t="s">
        <v>1091</v>
      </c>
      <c r="D197" t="s">
        <v>1092</v>
      </c>
    </row>
    <row r="198" spans="1:4">
      <c r="A198">
        <v>197</v>
      </c>
      <c r="B198" t="s">
        <v>1089</v>
      </c>
      <c r="C198" t="s">
        <v>1093</v>
      </c>
      <c r="D198" t="s">
        <v>1094</v>
      </c>
    </row>
    <row r="199" spans="1:4">
      <c r="A199">
        <v>198</v>
      </c>
      <c r="B199" t="s">
        <v>1089</v>
      </c>
      <c r="C199" t="s">
        <v>1095</v>
      </c>
      <c r="D199" t="s">
        <v>1096</v>
      </c>
    </row>
    <row r="200" spans="1:4">
      <c r="A200">
        <v>199</v>
      </c>
      <c r="B200" t="s">
        <v>1089</v>
      </c>
      <c r="C200" t="s">
        <v>1097</v>
      </c>
      <c r="D200" t="s">
        <v>1098</v>
      </c>
    </row>
    <row r="201" spans="1:4">
      <c r="A201">
        <v>200</v>
      </c>
      <c r="B201" t="s">
        <v>1089</v>
      </c>
      <c r="C201" t="s">
        <v>1099</v>
      </c>
      <c r="D201" t="s">
        <v>1100</v>
      </c>
    </row>
    <row r="202" spans="1:4">
      <c r="A202">
        <v>201</v>
      </c>
      <c r="B202" t="s">
        <v>1089</v>
      </c>
      <c r="C202" t="s">
        <v>790</v>
      </c>
      <c r="D202" t="s">
        <v>1101</v>
      </c>
    </row>
    <row r="203" spans="1:4">
      <c r="A203">
        <v>202</v>
      </c>
      <c r="B203" t="s">
        <v>1089</v>
      </c>
      <c r="C203" t="s">
        <v>1089</v>
      </c>
      <c r="D203" t="s">
        <v>1090</v>
      </c>
    </row>
    <row r="204" spans="1:4">
      <c r="A204">
        <v>203</v>
      </c>
      <c r="B204" t="s">
        <v>1089</v>
      </c>
      <c r="C204" t="s">
        <v>1102</v>
      </c>
      <c r="D204" t="s">
        <v>1103</v>
      </c>
    </row>
    <row r="205" spans="1:4">
      <c r="A205">
        <v>204</v>
      </c>
      <c r="B205" t="s">
        <v>1089</v>
      </c>
      <c r="C205" t="s">
        <v>1104</v>
      </c>
      <c r="D205" t="s">
        <v>1105</v>
      </c>
    </row>
    <row r="206" spans="1:4">
      <c r="A206">
        <v>205</v>
      </c>
      <c r="B206" t="s">
        <v>1089</v>
      </c>
      <c r="C206" t="s">
        <v>1106</v>
      </c>
      <c r="D206" t="s">
        <v>1107</v>
      </c>
    </row>
    <row r="207" spans="1:4">
      <c r="A207">
        <v>206</v>
      </c>
      <c r="B207" t="s">
        <v>1089</v>
      </c>
      <c r="C207" t="s">
        <v>1108</v>
      </c>
      <c r="D207" t="s">
        <v>1109</v>
      </c>
    </row>
    <row r="208" spans="1:4">
      <c r="A208">
        <v>207</v>
      </c>
      <c r="B208" t="s">
        <v>1089</v>
      </c>
      <c r="C208" t="s">
        <v>1110</v>
      </c>
      <c r="D208" t="s">
        <v>1111</v>
      </c>
    </row>
    <row r="209" spans="1:4">
      <c r="A209">
        <v>208</v>
      </c>
      <c r="B209" t="s">
        <v>1112</v>
      </c>
      <c r="C209" t="s">
        <v>1114</v>
      </c>
      <c r="D209" t="s">
        <v>1115</v>
      </c>
    </row>
    <row r="210" spans="1:4">
      <c r="A210">
        <v>209</v>
      </c>
      <c r="B210" t="s">
        <v>1112</v>
      </c>
      <c r="C210" t="s">
        <v>1116</v>
      </c>
      <c r="D210" t="s">
        <v>1117</v>
      </c>
    </row>
    <row r="211" spans="1:4">
      <c r="A211">
        <v>210</v>
      </c>
      <c r="B211" t="s">
        <v>1112</v>
      </c>
      <c r="C211" t="s">
        <v>1118</v>
      </c>
      <c r="D211" t="s">
        <v>1119</v>
      </c>
    </row>
    <row r="212" spans="1:4">
      <c r="A212">
        <v>211</v>
      </c>
      <c r="B212" t="s">
        <v>1112</v>
      </c>
      <c r="C212" t="s">
        <v>1120</v>
      </c>
      <c r="D212" t="s">
        <v>1121</v>
      </c>
    </row>
    <row r="213" spans="1:4">
      <c r="A213">
        <v>212</v>
      </c>
      <c r="B213" t="s">
        <v>1112</v>
      </c>
      <c r="C213" t="s">
        <v>1122</v>
      </c>
      <c r="D213" t="s">
        <v>1123</v>
      </c>
    </row>
    <row r="214" spans="1:4">
      <c r="A214">
        <v>213</v>
      </c>
      <c r="B214" t="s">
        <v>1112</v>
      </c>
      <c r="C214" t="s">
        <v>1124</v>
      </c>
      <c r="D214" t="s">
        <v>1125</v>
      </c>
    </row>
    <row r="215" spans="1:4">
      <c r="A215">
        <v>214</v>
      </c>
      <c r="B215" t="s">
        <v>1112</v>
      </c>
      <c r="C215" t="s">
        <v>1126</v>
      </c>
      <c r="D215" t="s">
        <v>1127</v>
      </c>
    </row>
    <row r="216" spans="1:4">
      <c r="A216">
        <v>215</v>
      </c>
      <c r="B216" t="s">
        <v>1112</v>
      </c>
      <c r="C216" t="s">
        <v>1112</v>
      </c>
      <c r="D216" t="s">
        <v>1113</v>
      </c>
    </row>
    <row r="217" spans="1:4">
      <c r="A217">
        <v>216</v>
      </c>
      <c r="B217" t="s">
        <v>1112</v>
      </c>
      <c r="C217" t="s">
        <v>1128</v>
      </c>
      <c r="D217" t="s">
        <v>1129</v>
      </c>
    </row>
    <row r="218" spans="1:4">
      <c r="A218">
        <v>217</v>
      </c>
      <c r="B218" t="s">
        <v>1130</v>
      </c>
      <c r="C218" t="s">
        <v>1132</v>
      </c>
      <c r="D218" t="s">
        <v>1133</v>
      </c>
    </row>
    <row r="219" spans="1:4">
      <c r="A219">
        <v>218</v>
      </c>
      <c r="B219" t="s">
        <v>1130</v>
      </c>
      <c r="C219" t="s">
        <v>887</v>
      </c>
      <c r="D219" t="s">
        <v>1134</v>
      </c>
    </row>
    <row r="220" spans="1:4">
      <c r="A220">
        <v>219</v>
      </c>
      <c r="B220" t="s">
        <v>1130</v>
      </c>
      <c r="C220" t="s">
        <v>1135</v>
      </c>
      <c r="D220" t="s">
        <v>1136</v>
      </c>
    </row>
    <row r="221" spans="1:4">
      <c r="A221">
        <v>220</v>
      </c>
      <c r="B221" t="s">
        <v>1130</v>
      </c>
      <c r="C221" t="s">
        <v>1130</v>
      </c>
      <c r="D221" t="s">
        <v>1131</v>
      </c>
    </row>
    <row r="222" spans="1:4">
      <c r="A222">
        <v>221</v>
      </c>
      <c r="B222" t="s">
        <v>1130</v>
      </c>
      <c r="C222" t="s">
        <v>1137</v>
      </c>
      <c r="D222" t="s">
        <v>1138</v>
      </c>
    </row>
    <row r="223" spans="1:4">
      <c r="A223">
        <v>222</v>
      </c>
      <c r="B223" t="s">
        <v>1130</v>
      </c>
      <c r="C223" t="s">
        <v>1139</v>
      </c>
      <c r="D223" t="s">
        <v>1140</v>
      </c>
    </row>
    <row r="224" spans="1:4">
      <c r="A224">
        <v>223</v>
      </c>
      <c r="B224" t="s">
        <v>1130</v>
      </c>
      <c r="C224" t="s">
        <v>1141</v>
      </c>
      <c r="D224" t="s">
        <v>1142</v>
      </c>
    </row>
    <row r="225" spans="1:4">
      <c r="A225">
        <v>224</v>
      </c>
      <c r="B225" t="s">
        <v>1130</v>
      </c>
      <c r="C225" t="s">
        <v>1143</v>
      </c>
      <c r="D225" t="s">
        <v>1144</v>
      </c>
    </row>
    <row r="226" spans="1:4">
      <c r="A226">
        <v>225</v>
      </c>
      <c r="B226" t="s">
        <v>1130</v>
      </c>
      <c r="C226" t="s">
        <v>1145</v>
      </c>
      <c r="D226" t="s">
        <v>1146</v>
      </c>
    </row>
    <row r="227" spans="1:4">
      <c r="A227">
        <v>226</v>
      </c>
      <c r="B227" t="s">
        <v>1130</v>
      </c>
      <c r="C227" t="s">
        <v>1147</v>
      </c>
      <c r="D227" t="s">
        <v>1148</v>
      </c>
    </row>
    <row r="228" spans="1:4">
      <c r="A228">
        <v>227</v>
      </c>
      <c r="B228" t="s">
        <v>1130</v>
      </c>
      <c r="C228" t="s">
        <v>1149</v>
      </c>
      <c r="D228" t="s">
        <v>1150</v>
      </c>
    </row>
    <row r="229" spans="1:4">
      <c r="A229">
        <v>228</v>
      </c>
      <c r="B229" t="s">
        <v>1151</v>
      </c>
      <c r="C229" t="s">
        <v>1153</v>
      </c>
      <c r="D229" t="s">
        <v>1154</v>
      </c>
    </row>
    <row r="230" spans="1:4">
      <c r="A230">
        <v>229</v>
      </c>
      <c r="B230" t="s">
        <v>1151</v>
      </c>
      <c r="C230" t="s">
        <v>1155</v>
      </c>
      <c r="D230" t="s">
        <v>1156</v>
      </c>
    </row>
    <row r="231" spans="1:4">
      <c r="A231">
        <v>230</v>
      </c>
      <c r="B231" t="s">
        <v>1151</v>
      </c>
      <c r="C231" t="s">
        <v>1157</v>
      </c>
      <c r="D231" t="s">
        <v>1158</v>
      </c>
    </row>
    <row r="232" spans="1:4">
      <c r="A232">
        <v>231</v>
      </c>
      <c r="B232" t="s">
        <v>1151</v>
      </c>
      <c r="C232" t="s">
        <v>1159</v>
      </c>
      <c r="D232" t="s">
        <v>1160</v>
      </c>
    </row>
    <row r="233" spans="1:4">
      <c r="A233">
        <v>232</v>
      </c>
      <c r="B233" t="s">
        <v>1151</v>
      </c>
      <c r="C233" t="s">
        <v>1161</v>
      </c>
      <c r="D233" t="s">
        <v>1162</v>
      </c>
    </row>
    <row r="234" spans="1:4">
      <c r="A234">
        <v>233</v>
      </c>
      <c r="B234" t="s">
        <v>1151</v>
      </c>
      <c r="C234" t="s">
        <v>1163</v>
      </c>
      <c r="D234" t="s">
        <v>1164</v>
      </c>
    </row>
    <row r="235" spans="1:4">
      <c r="A235">
        <v>234</v>
      </c>
      <c r="B235" t="s">
        <v>1151</v>
      </c>
      <c r="C235" t="s">
        <v>840</v>
      </c>
      <c r="D235" t="s">
        <v>1165</v>
      </c>
    </row>
    <row r="236" spans="1:4">
      <c r="A236">
        <v>235</v>
      </c>
      <c r="B236" t="s">
        <v>1151</v>
      </c>
      <c r="C236" t="s">
        <v>1166</v>
      </c>
      <c r="D236" t="s">
        <v>1167</v>
      </c>
    </row>
    <row r="237" spans="1:4">
      <c r="A237">
        <v>236</v>
      </c>
      <c r="B237" t="s">
        <v>1151</v>
      </c>
      <c r="C237" t="s">
        <v>1168</v>
      </c>
      <c r="D237" t="s">
        <v>1169</v>
      </c>
    </row>
    <row r="238" spans="1:4">
      <c r="A238">
        <v>237</v>
      </c>
      <c r="B238" t="s">
        <v>1151</v>
      </c>
      <c r="C238" t="s">
        <v>1170</v>
      </c>
      <c r="D238" t="s">
        <v>1171</v>
      </c>
    </row>
    <row r="239" spans="1:4">
      <c r="A239">
        <v>238</v>
      </c>
      <c r="B239" t="s">
        <v>1151</v>
      </c>
      <c r="C239" t="s">
        <v>1172</v>
      </c>
      <c r="D239" t="s">
        <v>1173</v>
      </c>
    </row>
    <row r="240" spans="1:4">
      <c r="A240">
        <v>239</v>
      </c>
      <c r="B240" t="s">
        <v>1151</v>
      </c>
      <c r="C240" t="s">
        <v>1174</v>
      </c>
      <c r="D240" t="s">
        <v>1175</v>
      </c>
    </row>
    <row r="241" spans="1:4">
      <c r="A241">
        <v>240</v>
      </c>
      <c r="B241" t="s">
        <v>1151</v>
      </c>
      <c r="C241" t="s">
        <v>1151</v>
      </c>
      <c r="D241" t="s">
        <v>1152</v>
      </c>
    </row>
    <row r="242" spans="1:4">
      <c r="A242">
        <v>241</v>
      </c>
      <c r="B242" t="s">
        <v>1151</v>
      </c>
      <c r="C242" t="s">
        <v>848</v>
      </c>
      <c r="D242" t="s">
        <v>1176</v>
      </c>
    </row>
    <row r="243" spans="1:4">
      <c r="A243">
        <v>242</v>
      </c>
      <c r="B243" t="s">
        <v>1151</v>
      </c>
      <c r="C243" t="s">
        <v>1177</v>
      </c>
      <c r="D243" t="s">
        <v>1178</v>
      </c>
    </row>
    <row r="244" spans="1:4">
      <c r="A244">
        <v>243</v>
      </c>
      <c r="B244" t="s">
        <v>1151</v>
      </c>
      <c r="C244" t="s">
        <v>1179</v>
      </c>
      <c r="D244" t="s">
        <v>1180</v>
      </c>
    </row>
    <row r="245" spans="1:4">
      <c r="A245">
        <v>244</v>
      </c>
      <c r="B245" t="s">
        <v>1181</v>
      </c>
      <c r="C245" t="s">
        <v>1183</v>
      </c>
      <c r="D245" t="s">
        <v>1184</v>
      </c>
    </row>
    <row r="246" spans="1:4">
      <c r="A246">
        <v>245</v>
      </c>
      <c r="B246" t="s">
        <v>1181</v>
      </c>
      <c r="C246" t="s">
        <v>1185</v>
      </c>
      <c r="D246" t="s">
        <v>1186</v>
      </c>
    </row>
    <row r="247" spans="1:4">
      <c r="A247">
        <v>246</v>
      </c>
      <c r="B247" t="s">
        <v>1181</v>
      </c>
      <c r="C247" t="s">
        <v>1187</v>
      </c>
      <c r="D247" t="s">
        <v>1188</v>
      </c>
    </row>
    <row r="248" spans="1:4">
      <c r="A248">
        <v>247</v>
      </c>
      <c r="B248" t="s">
        <v>1181</v>
      </c>
      <c r="C248" t="s">
        <v>889</v>
      </c>
      <c r="D248" t="s">
        <v>1189</v>
      </c>
    </row>
    <row r="249" spans="1:4">
      <c r="A249">
        <v>248</v>
      </c>
      <c r="B249" t="s">
        <v>1181</v>
      </c>
      <c r="C249" t="s">
        <v>1190</v>
      </c>
      <c r="D249" t="s">
        <v>1191</v>
      </c>
    </row>
    <row r="250" spans="1:4">
      <c r="A250">
        <v>249</v>
      </c>
      <c r="B250" t="s">
        <v>1181</v>
      </c>
      <c r="C250" t="s">
        <v>895</v>
      </c>
      <c r="D250" t="s">
        <v>1192</v>
      </c>
    </row>
    <row r="251" spans="1:4">
      <c r="A251">
        <v>250</v>
      </c>
      <c r="B251" t="s">
        <v>1181</v>
      </c>
      <c r="C251" t="s">
        <v>1193</v>
      </c>
      <c r="D251" t="s">
        <v>1194</v>
      </c>
    </row>
    <row r="252" spans="1:4">
      <c r="A252">
        <v>251</v>
      </c>
      <c r="B252" t="s">
        <v>1181</v>
      </c>
      <c r="C252" t="s">
        <v>1195</v>
      </c>
      <c r="D252" t="s">
        <v>1196</v>
      </c>
    </row>
    <row r="253" spans="1:4">
      <c r="A253">
        <v>252</v>
      </c>
      <c r="B253" t="s">
        <v>1181</v>
      </c>
      <c r="C253" t="s">
        <v>1197</v>
      </c>
      <c r="D253" t="s">
        <v>1198</v>
      </c>
    </row>
    <row r="254" spans="1:4">
      <c r="A254">
        <v>253</v>
      </c>
      <c r="B254" t="s">
        <v>1181</v>
      </c>
      <c r="C254" t="s">
        <v>1181</v>
      </c>
      <c r="D254" t="s">
        <v>1182</v>
      </c>
    </row>
    <row r="255" spans="1:4">
      <c r="A255">
        <v>254</v>
      </c>
      <c r="B255" t="s">
        <v>1181</v>
      </c>
      <c r="C255" t="s">
        <v>1199</v>
      </c>
      <c r="D255" t="s">
        <v>1200</v>
      </c>
    </row>
    <row r="256" spans="1:4">
      <c r="A256">
        <v>255</v>
      </c>
      <c r="B256" t="s">
        <v>1181</v>
      </c>
      <c r="C256" t="s">
        <v>1201</v>
      </c>
      <c r="D256" t="s">
        <v>1202</v>
      </c>
    </row>
    <row r="257" spans="1:4">
      <c r="A257">
        <v>256</v>
      </c>
      <c r="B257" t="s">
        <v>1203</v>
      </c>
      <c r="C257" t="s">
        <v>1205</v>
      </c>
      <c r="D257" t="s">
        <v>1206</v>
      </c>
    </row>
    <row r="258" spans="1:4">
      <c r="A258">
        <v>257</v>
      </c>
      <c r="B258" t="s">
        <v>1203</v>
      </c>
      <c r="C258" t="s">
        <v>1207</v>
      </c>
      <c r="D258" t="s">
        <v>1208</v>
      </c>
    </row>
    <row r="259" spans="1:4">
      <c r="A259">
        <v>258</v>
      </c>
      <c r="B259" t="s">
        <v>1203</v>
      </c>
      <c r="C259" t="s">
        <v>1157</v>
      </c>
      <c r="D259" t="s">
        <v>1209</v>
      </c>
    </row>
    <row r="260" spans="1:4">
      <c r="A260">
        <v>259</v>
      </c>
      <c r="B260" t="s">
        <v>1203</v>
      </c>
      <c r="C260" t="s">
        <v>1203</v>
      </c>
      <c r="D260" t="s">
        <v>1204</v>
      </c>
    </row>
    <row r="261" spans="1:4">
      <c r="A261">
        <v>260</v>
      </c>
      <c r="B261" t="s">
        <v>1203</v>
      </c>
      <c r="C261" t="s">
        <v>1210</v>
      </c>
      <c r="D261" t="s">
        <v>1211</v>
      </c>
    </row>
    <row r="262" spans="1:4">
      <c r="A262">
        <v>261</v>
      </c>
      <c r="B262" t="s">
        <v>1203</v>
      </c>
      <c r="C262" t="s">
        <v>1212</v>
      </c>
      <c r="D262" t="s">
        <v>1213</v>
      </c>
    </row>
    <row r="263" spans="1:4">
      <c r="A263">
        <v>262</v>
      </c>
      <c r="B263" t="s">
        <v>1203</v>
      </c>
      <c r="C263" t="s">
        <v>983</v>
      </c>
      <c r="D263" t="s">
        <v>1214</v>
      </c>
    </row>
    <row r="264" spans="1:4">
      <c r="A264">
        <v>263</v>
      </c>
      <c r="B264" t="s">
        <v>1203</v>
      </c>
      <c r="C264" t="s">
        <v>1215</v>
      </c>
      <c r="D264" t="s">
        <v>1216</v>
      </c>
    </row>
    <row r="265" spans="1:4">
      <c r="A265">
        <v>264</v>
      </c>
      <c r="B265" t="s">
        <v>1217</v>
      </c>
      <c r="C265" t="s">
        <v>1219</v>
      </c>
      <c r="D265" t="s">
        <v>1220</v>
      </c>
    </row>
    <row r="266" spans="1:4">
      <c r="A266">
        <v>265</v>
      </c>
      <c r="B266" t="s">
        <v>1217</v>
      </c>
      <c r="C266" t="s">
        <v>1221</v>
      </c>
      <c r="D266" t="s">
        <v>1222</v>
      </c>
    </row>
    <row r="267" spans="1:4">
      <c r="A267">
        <v>266</v>
      </c>
      <c r="B267" t="s">
        <v>1217</v>
      </c>
      <c r="C267" t="s">
        <v>1223</v>
      </c>
      <c r="D267" t="s">
        <v>1224</v>
      </c>
    </row>
    <row r="268" spans="1:4">
      <c r="A268">
        <v>267</v>
      </c>
      <c r="B268" t="s">
        <v>1217</v>
      </c>
      <c r="C268" t="s">
        <v>1225</v>
      </c>
      <c r="D268" t="s">
        <v>1226</v>
      </c>
    </row>
    <row r="269" spans="1:4">
      <c r="A269">
        <v>268</v>
      </c>
      <c r="B269" t="s">
        <v>1217</v>
      </c>
      <c r="C269" t="s">
        <v>1227</v>
      </c>
      <c r="D269" t="s">
        <v>1228</v>
      </c>
    </row>
    <row r="270" spans="1:4">
      <c r="A270">
        <v>269</v>
      </c>
      <c r="B270" t="s">
        <v>1217</v>
      </c>
      <c r="C270" t="s">
        <v>1229</v>
      </c>
      <c r="D270" t="s">
        <v>1230</v>
      </c>
    </row>
    <row r="271" spans="1:4">
      <c r="A271">
        <v>270</v>
      </c>
      <c r="B271" t="s">
        <v>1217</v>
      </c>
      <c r="C271" t="s">
        <v>1231</v>
      </c>
      <c r="D271" t="s">
        <v>1232</v>
      </c>
    </row>
    <row r="272" spans="1:4">
      <c r="A272">
        <v>271</v>
      </c>
      <c r="B272" t="s">
        <v>1217</v>
      </c>
      <c r="C272" t="s">
        <v>1233</v>
      </c>
      <c r="D272" t="s">
        <v>1234</v>
      </c>
    </row>
    <row r="273" spans="1:4">
      <c r="A273">
        <v>272</v>
      </c>
      <c r="B273" t="s">
        <v>1217</v>
      </c>
      <c r="C273" t="s">
        <v>1235</v>
      </c>
      <c r="D273" t="s">
        <v>1236</v>
      </c>
    </row>
    <row r="274" spans="1:4">
      <c r="A274">
        <v>273</v>
      </c>
      <c r="B274" t="s">
        <v>1217</v>
      </c>
      <c r="C274" t="s">
        <v>1237</v>
      </c>
      <c r="D274" t="s">
        <v>1238</v>
      </c>
    </row>
    <row r="275" spans="1:4">
      <c r="A275">
        <v>274</v>
      </c>
      <c r="B275" t="s">
        <v>1217</v>
      </c>
      <c r="C275" t="s">
        <v>1239</v>
      </c>
      <c r="D275" t="s">
        <v>1240</v>
      </c>
    </row>
    <row r="276" spans="1:4">
      <c r="A276">
        <v>275</v>
      </c>
      <c r="B276" t="s">
        <v>1217</v>
      </c>
      <c r="C276" t="s">
        <v>1241</v>
      </c>
      <c r="D276" t="s">
        <v>1242</v>
      </c>
    </row>
    <row r="277" spans="1:4">
      <c r="A277">
        <v>276</v>
      </c>
      <c r="B277" t="s">
        <v>1217</v>
      </c>
      <c r="C277" t="s">
        <v>1243</v>
      </c>
      <c r="D277" t="s">
        <v>1244</v>
      </c>
    </row>
    <row r="278" spans="1:4">
      <c r="A278">
        <v>277</v>
      </c>
      <c r="B278" t="s">
        <v>1217</v>
      </c>
      <c r="C278" t="s">
        <v>1245</v>
      </c>
      <c r="D278" t="s">
        <v>1246</v>
      </c>
    </row>
    <row r="279" spans="1:4">
      <c r="A279">
        <v>278</v>
      </c>
      <c r="B279" t="s">
        <v>1217</v>
      </c>
      <c r="C279" t="s">
        <v>1247</v>
      </c>
      <c r="D279" t="s">
        <v>1248</v>
      </c>
    </row>
    <row r="280" spans="1:4">
      <c r="A280">
        <v>279</v>
      </c>
      <c r="B280" t="s">
        <v>1217</v>
      </c>
      <c r="C280" t="s">
        <v>1217</v>
      </c>
      <c r="D280" t="s">
        <v>1218</v>
      </c>
    </row>
    <row r="281" spans="1:4">
      <c r="A281">
        <v>280</v>
      </c>
      <c r="B281" t="s">
        <v>1217</v>
      </c>
      <c r="C281" t="s">
        <v>1249</v>
      </c>
      <c r="D281" t="s">
        <v>1250</v>
      </c>
    </row>
    <row r="282" spans="1:4">
      <c r="A282">
        <v>281</v>
      </c>
      <c r="B282" t="s">
        <v>1217</v>
      </c>
      <c r="C282" t="s">
        <v>1251</v>
      </c>
      <c r="D282" t="s">
        <v>1252</v>
      </c>
    </row>
    <row r="283" spans="1:4">
      <c r="A283">
        <v>282</v>
      </c>
      <c r="B283" t="s">
        <v>1253</v>
      </c>
      <c r="C283" t="s">
        <v>1255</v>
      </c>
      <c r="D283" t="s">
        <v>1256</v>
      </c>
    </row>
    <row r="284" spans="1:4">
      <c r="A284">
        <v>283</v>
      </c>
      <c r="B284" t="s">
        <v>1253</v>
      </c>
      <c r="C284" t="s">
        <v>1257</v>
      </c>
      <c r="D284" t="s">
        <v>1258</v>
      </c>
    </row>
    <row r="285" spans="1:4">
      <c r="A285">
        <v>284</v>
      </c>
      <c r="B285" t="s">
        <v>1253</v>
      </c>
      <c r="C285" t="s">
        <v>1259</v>
      </c>
      <c r="D285" t="s">
        <v>1260</v>
      </c>
    </row>
    <row r="286" spans="1:4">
      <c r="A286">
        <v>285</v>
      </c>
      <c r="B286" t="s">
        <v>1253</v>
      </c>
      <c r="C286" t="s">
        <v>895</v>
      </c>
      <c r="D286" t="s">
        <v>1261</v>
      </c>
    </row>
    <row r="287" spans="1:4">
      <c r="A287">
        <v>286</v>
      </c>
      <c r="B287" t="s">
        <v>1253</v>
      </c>
      <c r="C287" t="s">
        <v>1262</v>
      </c>
      <c r="D287" t="s">
        <v>1263</v>
      </c>
    </row>
    <row r="288" spans="1:4">
      <c r="A288">
        <v>287</v>
      </c>
      <c r="B288" t="s">
        <v>1253</v>
      </c>
      <c r="C288" t="s">
        <v>1264</v>
      </c>
      <c r="D288" t="s">
        <v>1265</v>
      </c>
    </row>
    <row r="289" spans="1:4">
      <c r="A289">
        <v>288</v>
      </c>
      <c r="B289" t="s">
        <v>1253</v>
      </c>
      <c r="C289" t="s">
        <v>1253</v>
      </c>
      <c r="D289" t="s">
        <v>1254</v>
      </c>
    </row>
    <row r="290" spans="1:4">
      <c r="A290">
        <v>289</v>
      </c>
      <c r="B290" t="s">
        <v>1253</v>
      </c>
      <c r="C290" t="s">
        <v>1266</v>
      </c>
      <c r="D290" t="s">
        <v>1267</v>
      </c>
    </row>
    <row r="291" spans="1:4">
      <c r="A291">
        <v>290</v>
      </c>
      <c r="B291" t="s">
        <v>1253</v>
      </c>
      <c r="C291" t="s">
        <v>901</v>
      </c>
      <c r="D291" t="s">
        <v>1268</v>
      </c>
    </row>
    <row r="292" spans="1:4">
      <c r="A292">
        <v>291</v>
      </c>
      <c r="B292" t="s">
        <v>1253</v>
      </c>
      <c r="C292" t="s">
        <v>1269</v>
      </c>
      <c r="D292" t="s">
        <v>1270</v>
      </c>
    </row>
    <row r="293" spans="1:4">
      <c r="A293">
        <v>292</v>
      </c>
      <c r="B293" t="s">
        <v>1271</v>
      </c>
      <c r="C293" t="s">
        <v>1273</v>
      </c>
      <c r="D293" t="s">
        <v>1274</v>
      </c>
    </row>
    <row r="294" spans="1:4">
      <c r="A294">
        <v>293</v>
      </c>
      <c r="B294" t="s">
        <v>1271</v>
      </c>
      <c r="C294" t="s">
        <v>1275</v>
      </c>
      <c r="D294" t="s">
        <v>1276</v>
      </c>
    </row>
    <row r="295" spans="1:4">
      <c r="A295">
        <v>294</v>
      </c>
      <c r="B295" t="s">
        <v>1271</v>
      </c>
      <c r="C295" t="s">
        <v>1277</v>
      </c>
      <c r="D295" t="s">
        <v>1278</v>
      </c>
    </row>
    <row r="296" spans="1:4">
      <c r="A296">
        <v>295</v>
      </c>
      <c r="B296" t="s">
        <v>1271</v>
      </c>
      <c r="C296" t="s">
        <v>1279</v>
      </c>
      <c r="D296" t="s">
        <v>1280</v>
      </c>
    </row>
    <row r="297" spans="1:4">
      <c r="A297">
        <v>296</v>
      </c>
      <c r="B297" t="s">
        <v>1271</v>
      </c>
      <c r="C297" t="s">
        <v>1281</v>
      </c>
      <c r="D297" t="s">
        <v>1282</v>
      </c>
    </row>
    <row r="298" spans="1:4">
      <c r="A298">
        <v>297</v>
      </c>
      <c r="B298" t="s">
        <v>1271</v>
      </c>
      <c r="C298" t="s">
        <v>1283</v>
      </c>
      <c r="D298" t="s">
        <v>1284</v>
      </c>
    </row>
    <row r="299" spans="1:4">
      <c r="A299">
        <v>298</v>
      </c>
      <c r="B299" t="s">
        <v>1271</v>
      </c>
      <c r="C299" t="s">
        <v>1285</v>
      </c>
      <c r="D299" t="s">
        <v>1286</v>
      </c>
    </row>
    <row r="300" spans="1:4">
      <c r="A300">
        <v>299</v>
      </c>
      <c r="B300" t="s">
        <v>1271</v>
      </c>
      <c r="C300" t="s">
        <v>1287</v>
      </c>
      <c r="D300" t="s">
        <v>1288</v>
      </c>
    </row>
    <row r="301" spans="1:4">
      <c r="A301">
        <v>300</v>
      </c>
      <c r="B301" t="s">
        <v>1271</v>
      </c>
      <c r="C301" t="s">
        <v>1289</v>
      </c>
      <c r="D301" t="s">
        <v>1290</v>
      </c>
    </row>
    <row r="302" spans="1:4">
      <c r="A302">
        <v>301</v>
      </c>
      <c r="B302" t="s">
        <v>1271</v>
      </c>
      <c r="C302" t="s">
        <v>794</v>
      </c>
      <c r="D302" t="s">
        <v>1291</v>
      </c>
    </row>
    <row r="303" spans="1:4">
      <c r="A303">
        <v>302</v>
      </c>
      <c r="B303" t="s">
        <v>1271</v>
      </c>
      <c r="C303" t="s">
        <v>1271</v>
      </c>
      <c r="D303" t="s">
        <v>1272</v>
      </c>
    </row>
    <row r="304" spans="1:4">
      <c r="A304">
        <v>303</v>
      </c>
      <c r="B304" t="s">
        <v>1271</v>
      </c>
      <c r="C304" t="s">
        <v>1292</v>
      </c>
      <c r="D304" t="s">
        <v>1293</v>
      </c>
    </row>
    <row r="305" spans="1:4">
      <c r="A305">
        <v>304</v>
      </c>
      <c r="B305" t="s">
        <v>1294</v>
      </c>
      <c r="C305" t="s">
        <v>1296</v>
      </c>
      <c r="D305" t="s">
        <v>1297</v>
      </c>
    </row>
    <row r="306" spans="1:4">
      <c r="A306">
        <v>305</v>
      </c>
      <c r="B306" t="s">
        <v>1294</v>
      </c>
      <c r="C306" t="s">
        <v>1298</v>
      </c>
      <c r="D306" t="s">
        <v>1299</v>
      </c>
    </row>
    <row r="307" spans="1:4">
      <c r="A307">
        <v>306</v>
      </c>
      <c r="B307" t="s">
        <v>1294</v>
      </c>
      <c r="C307" t="s">
        <v>1300</v>
      </c>
      <c r="D307" t="s">
        <v>1301</v>
      </c>
    </row>
    <row r="308" spans="1:4">
      <c r="A308">
        <v>307</v>
      </c>
      <c r="B308" t="s">
        <v>1294</v>
      </c>
      <c r="C308" t="s">
        <v>1302</v>
      </c>
      <c r="D308" t="s">
        <v>1303</v>
      </c>
    </row>
    <row r="309" spans="1:4">
      <c r="A309">
        <v>308</v>
      </c>
      <c r="B309" t="s">
        <v>1294</v>
      </c>
      <c r="C309" t="s">
        <v>1304</v>
      </c>
      <c r="D309" t="s">
        <v>1305</v>
      </c>
    </row>
    <row r="310" spans="1:4">
      <c r="A310">
        <v>309</v>
      </c>
      <c r="B310" t="s">
        <v>1294</v>
      </c>
      <c r="C310" t="s">
        <v>1306</v>
      </c>
      <c r="D310" t="s">
        <v>1307</v>
      </c>
    </row>
    <row r="311" spans="1:4">
      <c r="A311">
        <v>310</v>
      </c>
      <c r="B311" t="s">
        <v>1294</v>
      </c>
      <c r="C311" t="s">
        <v>1308</v>
      </c>
      <c r="D311" t="s">
        <v>1309</v>
      </c>
    </row>
    <row r="312" spans="1:4">
      <c r="A312">
        <v>311</v>
      </c>
      <c r="B312" t="s">
        <v>1294</v>
      </c>
      <c r="C312" t="s">
        <v>1310</v>
      </c>
      <c r="D312" t="s">
        <v>1311</v>
      </c>
    </row>
    <row r="313" spans="1:4">
      <c r="A313">
        <v>312</v>
      </c>
      <c r="B313" t="s">
        <v>1294</v>
      </c>
      <c r="C313" t="s">
        <v>1294</v>
      </c>
      <c r="D313" t="s">
        <v>1295</v>
      </c>
    </row>
    <row r="314" spans="1:4">
      <c r="A314">
        <v>313</v>
      </c>
      <c r="B314" t="s">
        <v>1294</v>
      </c>
      <c r="C314" t="s">
        <v>1312</v>
      </c>
      <c r="D314" t="s">
        <v>1313</v>
      </c>
    </row>
    <row r="315" spans="1:4">
      <c r="A315">
        <v>314</v>
      </c>
      <c r="B315" t="s">
        <v>1314</v>
      </c>
      <c r="C315" t="s">
        <v>1316</v>
      </c>
      <c r="D315" t="s">
        <v>1317</v>
      </c>
    </row>
    <row r="316" spans="1:4">
      <c r="A316">
        <v>315</v>
      </c>
      <c r="B316" t="s">
        <v>1314</v>
      </c>
      <c r="C316" t="s">
        <v>840</v>
      </c>
      <c r="D316" t="s">
        <v>1318</v>
      </c>
    </row>
    <row r="317" spans="1:4">
      <c r="A317">
        <v>316</v>
      </c>
      <c r="B317" t="s">
        <v>1314</v>
      </c>
      <c r="C317" t="s">
        <v>1319</v>
      </c>
      <c r="D317" t="s">
        <v>1320</v>
      </c>
    </row>
    <row r="318" spans="1:4">
      <c r="A318">
        <v>317</v>
      </c>
      <c r="B318" t="s">
        <v>1314</v>
      </c>
      <c r="C318" t="s">
        <v>1304</v>
      </c>
      <c r="D318" t="s">
        <v>1321</v>
      </c>
    </row>
    <row r="319" spans="1:4">
      <c r="A319">
        <v>318</v>
      </c>
      <c r="B319" t="s">
        <v>1314</v>
      </c>
      <c r="C319" t="s">
        <v>1322</v>
      </c>
      <c r="D319" t="s">
        <v>1323</v>
      </c>
    </row>
    <row r="320" spans="1:4">
      <c r="A320">
        <v>319</v>
      </c>
      <c r="B320" t="s">
        <v>1314</v>
      </c>
      <c r="C320" t="s">
        <v>1289</v>
      </c>
      <c r="D320" t="s">
        <v>1324</v>
      </c>
    </row>
    <row r="321" spans="1:4">
      <c r="A321">
        <v>320</v>
      </c>
      <c r="B321" t="s">
        <v>1314</v>
      </c>
      <c r="C321" t="s">
        <v>1325</v>
      </c>
      <c r="D321" t="s">
        <v>1326</v>
      </c>
    </row>
    <row r="322" spans="1:4">
      <c r="A322">
        <v>321</v>
      </c>
      <c r="B322" t="s">
        <v>1314</v>
      </c>
      <c r="C322" t="s">
        <v>1327</v>
      </c>
      <c r="D322" t="s">
        <v>1328</v>
      </c>
    </row>
    <row r="323" spans="1:4">
      <c r="A323">
        <v>322</v>
      </c>
      <c r="B323" t="s">
        <v>1314</v>
      </c>
      <c r="C323" t="s">
        <v>1314</v>
      </c>
      <c r="D323" t="s">
        <v>1315</v>
      </c>
    </row>
    <row r="324" spans="1:4">
      <c r="A324">
        <v>323</v>
      </c>
      <c r="B324" t="s">
        <v>1314</v>
      </c>
      <c r="C324" t="s">
        <v>1329</v>
      </c>
      <c r="D324" t="s">
        <v>1330</v>
      </c>
    </row>
    <row r="325" spans="1:4">
      <c r="A325">
        <v>324</v>
      </c>
      <c r="B325" t="s">
        <v>1331</v>
      </c>
      <c r="C325" t="s">
        <v>1333</v>
      </c>
      <c r="D325" t="s">
        <v>1334</v>
      </c>
    </row>
    <row r="326" spans="1:4">
      <c r="A326">
        <v>325</v>
      </c>
      <c r="B326" t="s">
        <v>1331</v>
      </c>
      <c r="C326" t="s">
        <v>710</v>
      </c>
      <c r="D326" t="s">
        <v>1335</v>
      </c>
    </row>
    <row r="327" spans="1:4">
      <c r="A327">
        <v>326</v>
      </c>
      <c r="B327" t="s">
        <v>1331</v>
      </c>
      <c r="C327" t="s">
        <v>1336</v>
      </c>
      <c r="D327" t="s">
        <v>1337</v>
      </c>
    </row>
    <row r="328" spans="1:4">
      <c r="A328">
        <v>327</v>
      </c>
      <c r="B328" t="s">
        <v>1331</v>
      </c>
      <c r="C328" t="s">
        <v>1338</v>
      </c>
      <c r="D328" t="s">
        <v>1339</v>
      </c>
    </row>
    <row r="329" spans="1:4">
      <c r="A329">
        <v>328</v>
      </c>
      <c r="B329" t="s">
        <v>1331</v>
      </c>
      <c r="C329" t="s">
        <v>1340</v>
      </c>
      <c r="D329" t="s">
        <v>1341</v>
      </c>
    </row>
    <row r="330" spans="1:4">
      <c r="A330">
        <v>329</v>
      </c>
      <c r="B330" t="s">
        <v>1331</v>
      </c>
      <c r="C330" t="s">
        <v>782</v>
      </c>
      <c r="D330" t="s">
        <v>1342</v>
      </c>
    </row>
    <row r="331" spans="1:4">
      <c r="A331">
        <v>330</v>
      </c>
      <c r="B331" t="s">
        <v>1331</v>
      </c>
      <c r="C331" t="s">
        <v>1343</v>
      </c>
      <c r="D331" t="s">
        <v>1344</v>
      </c>
    </row>
    <row r="332" spans="1:4">
      <c r="A332">
        <v>331</v>
      </c>
      <c r="B332" t="s">
        <v>1331</v>
      </c>
      <c r="C332" t="s">
        <v>1345</v>
      </c>
      <c r="D332" t="s">
        <v>1346</v>
      </c>
    </row>
    <row r="333" spans="1:4">
      <c r="A333">
        <v>332</v>
      </c>
      <c r="B333" t="s">
        <v>1331</v>
      </c>
      <c r="C333" t="s">
        <v>1347</v>
      </c>
      <c r="D333" t="s">
        <v>1348</v>
      </c>
    </row>
    <row r="334" spans="1:4">
      <c r="A334">
        <v>333</v>
      </c>
      <c r="B334" t="s">
        <v>1331</v>
      </c>
      <c r="C334" t="s">
        <v>1349</v>
      </c>
      <c r="D334" t="s">
        <v>1350</v>
      </c>
    </row>
    <row r="335" spans="1:4">
      <c r="A335">
        <v>334</v>
      </c>
      <c r="B335" t="s">
        <v>1331</v>
      </c>
      <c r="C335" t="s">
        <v>1351</v>
      </c>
      <c r="D335" t="s">
        <v>1352</v>
      </c>
    </row>
    <row r="336" spans="1:4">
      <c r="A336">
        <v>335</v>
      </c>
      <c r="B336" t="s">
        <v>1331</v>
      </c>
      <c r="C336" t="s">
        <v>790</v>
      </c>
      <c r="D336" t="s">
        <v>1353</v>
      </c>
    </row>
    <row r="337" spans="1:4">
      <c r="A337">
        <v>336</v>
      </c>
      <c r="B337" t="s">
        <v>1331</v>
      </c>
      <c r="C337" t="s">
        <v>1354</v>
      </c>
      <c r="D337" t="s">
        <v>1355</v>
      </c>
    </row>
    <row r="338" spans="1:4">
      <c r="A338">
        <v>337</v>
      </c>
      <c r="B338" t="s">
        <v>1331</v>
      </c>
      <c r="C338" t="s">
        <v>1356</v>
      </c>
      <c r="D338" t="s">
        <v>1357</v>
      </c>
    </row>
    <row r="339" spans="1:4">
      <c r="A339">
        <v>338</v>
      </c>
      <c r="B339" t="s">
        <v>1331</v>
      </c>
      <c r="C339" t="s">
        <v>1174</v>
      </c>
      <c r="D339" t="s">
        <v>1358</v>
      </c>
    </row>
    <row r="340" spans="1:4">
      <c r="A340">
        <v>339</v>
      </c>
      <c r="B340" t="s">
        <v>1331</v>
      </c>
      <c r="C340" t="s">
        <v>1359</v>
      </c>
      <c r="D340" t="s">
        <v>1360</v>
      </c>
    </row>
    <row r="341" spans="1:4">
      <c r="A341">
        <v>340</v>
      </c>
      <c r="B341" t="s">
        <v>1331</v>
      </c>
      <c r="C341" t="s">
        <v>1361</v>
      </c>
      <c r="D341" t="s">
        <v>1362</v>
      </c>
    </row>
    <row r="342" spans="1:4">
      <c r="A342">
        <v>341</v>
      </c>
      <c r="B342" t="s">
        <v>1331</v>
      </c>
      <c r="C342" t="s">
        <v>1363</v>
      </c>
      <c r="D342" t="s">
        <v>1364</v>
      </c>
    </row>
    <row r="343" spans="1:4">
      <c r="A343">
        <v>342</v>
      </c>
      <c r="B343" t="s">
        <v>1331</v>
      </c>
      <c r="C343" t="s">
        <v>1331</v>
      </c>
      <c r="D343" t="s">
        <v>1332</v>
      </c>
    </row>
    <row r="344" spans="1:4">
      <c r="A344">
        <v>343</v>
      </c>
      <c r="B344" t="s">
        <v>1365</v>
      </c>
      <c r="C344" t="s">
        <v>1365</v>
      </c>
      <c r="D344" t="s">
        <v>1366</v>
      </c>
    </row>
    <row r="345" spans="1:4">
      <c r="A345">
        <v>344</v>
      </c>
      <c r="B345" t="s">
        <v>1367</v>
      </c>
      <c r="C345" t="s">
        <v>1367</v>
      </c>
      <c r="D345" t="s">
        <v>1368</v>
      </c>
    </row>
    <row r="346" spans="1:4">
      <c r="A346">
        <v>345</v>
      </c>
      <c r="B346" t="s">
        <v>1369</v>
      </c>
      <c r="C346" t="s">
        <v>1369</v>
      </c>
      <c r="D346" t="s">
        <v>1370</v>
      </c>
    </row>
    <row r="347" spans="1:4">
      <c r="A347">
        <v>346</v>
      </c>
      <c r="B347" t="s">
        <v>1371</v>
      </c>
      <c r="C347" t="s">
        <v>1371</v>
      </c>
      <c r="D347" t="s">
        <v>1372</v>
      </c>
    </row>
    <row r="348" spans="1:4">
      <c r="A348">
        <v>347</v>
      </c>
      <c r="B348" t="s">
        <v>1373</v>
      </c>
      <c r="C348" t="s">
        <v>1373</v>
      </c>
      <c r="D348" t="s">
        <v>1374</v>
      </c>
    </row>
  </sheetData>
  <phoneticPr fontId="9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51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9" t="s">
        <v>385</v>
      </c>
      <c r="AU1" s="193" t="s">
        <v>403</v>
      </c>
      <c r="AW1" s="552" t="s">
        <v>581</v>
      </c>
      <c r="AX1" s="552" t="s">
        <v>582</v>
      </c>
      <c r="AZ1" s="858" t="s">
        <v>614</v>
      </c>
      <c r="BA1" s="858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43" t="s">
        <v>637</v>
      </c>
      <c r="Y2" s="43" t="s">
        <v>639</v>
      </c>
      <c r="Z2" s="43"/>
      <c r="AA2" s="327" t="s">
        <v>388</v>
      </c>
      <c r="AB2" s="312" t="s">
        <v>388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550" t="s">
        <v>634</v>
      </c>
      <c r="AQ2" s="189" t="s">
        <v>636</v>
      </c>
      <c r="AS2" s="43" t="s">
        <v>383</v>
      </c>
      <c r="AU2" s="44" t="s">
        <v>396</v>
      </c>
      <c r="AW2" s="553" t="s">
        <v>583</v>
      </c>
      <c r="AX2" s="554" t="s">
        <v>583</v>
      </c>
      <c r="AZ2" s="612" t="s">
        <v>615</v>
      </c>
      <c r="BA2" s="613" t="s">
        <v>616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43" t="s">
        <v>636</v>
      </c>
      <c r="Y3" s="43" t="s">
        <v>640</v>
      </c>
      <c r="Z3" s="43"/>
      <c r="AA3" s="327" t="s">
        <v>387</v>
      </c>
      <c r="AB3" s="312" t="s">
        <v>387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550" t="s">
        <v>642</v>
      </c>
      <c r="AQ3" s="189" t="s">
        <v>637</v>
      </c>
      <c r="AS3" s="43" t="s">
        <v>384</v>
      </c>
      <c r="AU3" s="44" t="s">
        <v>397</v>
      </c>
      <c r="AW3" s="553" t="s">
        <v>584</v>
      </c>
      <c r="AX3" s="554" t="s">
        <v>584</v>
      </c>
      <c r="AZ3" s="151" t="s">
        <v>644</v>
      </c>
      <c r="BA3" s="236" t="s">
        <v>645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698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627">
        <v>222</v>
      </c>
      <c r="Y4" s="43"/>
      <c r="Z4" s="311"/>
      <c r="AA4" s="326" t="s">
        <v>386</v>
      </c>
      <c r="AB4" s="82" t="s">
        <v>386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550" t="s">
        <v>636</v>
      </c>
      <c r="AQ4" s="189" t="s">
        <v>634</v>
      </c>
      <c r="AS4" s="43" t="s">
        <v>350</v>
      </c>
      <c r="AU4" s="44" t="s">
        <v>398</v>
      </c>
      <c r="AW4" s="553" t="s">
        <v>585</v>
      </c>
      <c r="AX4" s="554" t="s">
        <v>585</v>
      </c>
      <c r="AZ4" s="151" t="s">
        <v>646</v>
      </c>
      <c r="BA4" s="236" t="s">
        <v>647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627">
        <v>333</v>
      </c>
      <c r="Y5" s="43"/>
      <c r="Z5" s="311">
        <v>1</v>
      </c>
      <c r="AA5" s="326" t="s">
        <v>389</v>
      </c>
      <c r="AB5" s="82" t="s">
        <v>389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550" t="s">
        <v>637</v>
      </c>
      <c r="AQ5" s="189"/>
      <c r="AU5" s="44" t="s">
        <v>399</v>
      </c>
      <c r="AW5" s="553" t="s">
        <v>586</v>
      </c>
      <c r="AX5" s="554" t="s">
        <v>586</v>
      </c>
      <c r="AZ5" s="151" t="s">
        <v>648</v>
      </c>
      <c r="BA5" s="236" t="s">
        <v>617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627">
        <v>55</v>
      </c>
      <c r="Y6" s="43">
        <v>55</v>
      </c>
      <c r="Z6" s="311"/>
      <c r="AA6" s="326"/>
      <c r="AH6" s="148" t="s">
        <v>372</v>
      </c>
      <c r="AK6" s="148" t="s">
        <v>355</v>
      </c>
      <c r="AM6" s="148" t="s">
        <v>365</v>
      </c>
      <c r="AP6" s="550"/>
      <c r="AQ6" s="43"/>
      <c r="AU6" s="329" t="s">
        <v>400</v>
      </c>
      <c r="AW6" s="553" t="s">
        <v>587</v>
      </c>
      <c r="AX6" s="554" t="s">
        <v>587</v>
      </c>
      <c r="AZ6" s="151" t="s">
        <v>649</v>
      </c>
      <c r="BA6" s="236" t="s">
        <v>650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43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550"/>
      <c r="AQ7" s="43"/>
      <c r="AU7" s="329" t="s">
        <v>401</v>
      </c>
      <c r="AW7" s="553" t="s">
        <v>588</v>
      </c>
      <c r="AX7" s="554" t="s">
        <v>588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43">
        <v>77777</v>
      </c>
      <c r="Y8" s="43"/>
      <c r="Z8" s="311"/>
      <c r="AA8" s="326"/>
      <c r="AK8" s="148" t="s">
        <v>357</v>
      </c>
      <c r="AP8" s="247"/>
      <c r="AU8" s="329" t="s">
        <v>402</v>
      </c>
      <c r="AW8" s="553" t="s">
        <v>589</v>
      </c>
      <c r="AX8" s="554" t="s">
        <v>589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43">
        <v>8888</v>
      </c>
      <c r="Y9" s="43"/>
      <c r="Z9" s="311">
        <v>1</v>
      </c>
      <c r="AA9" s="326"/>
      <c r="AK9" s="148" t="s">
        <v>358</v>
      </c>
      <c r="AP9" s="247"/>
      <c r="AW9" s="553" t="s">
        <v>590</v>
      </c>
      <c r="AX9" s="554" t="s">
        <v>590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43" t="s">
        <v>634</v>
      </c>
      <c r="Y10" s="43" t="s">
        <v>641</v>
      </c>
      <c r="Z10" s="311"/>
      <c r="AP10" s="247"/>
      <c r="AW10" s="553" t="s">
        <v>591</v>
      </c>
      <c r="AX10" s="554" t="s">
        <v>591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43" t="s">
        <v>642</v>
      </c>
      <c r="Y11" s="43" t="s">
        <v>643</v>
      </c>
      <c r="Z11" s="311"/>
      <c r="AP11" s="247"/>
      <c r="AW11" s="553" t="s">
        <v>592</v>
      </c>
      <c r="AX11" s="554" t="s">
        <v>592</v>
      </c>
    </row>
    <row r="12" spans="1:53" ht="33.75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53" t="s">
        <v>212</v>
      </c>
      <c r="AX12" s="554" t="s">
        <v>212</v>
      </c>
    </row>
    <row r="13" spans="1:53" ht="22.5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53" t="s">
        <v>213</v>
      </c>
      <c r="AX13" s="554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53" t="s">
        <v>214</v>
      </c>
      <c r="AX14" s="554" t="s">
        <v>214</v>
      </c>
    </row>
    <row r="15" spans="1:53" ht="21" customHeight="1">
      <c r="A15" s="5" t="s">
        <v>467</v>
      </c>
      <c r="B15" s="43">
        <v>2013</v>
      </c>
      <c r="I15" s="148" t="s">
        <v>216</v>
      </c>
      <c r="N15" s="233" t="s">
        <v>327</v>
      </c>
      <c r="AW15" s="553" t="s">
        <v>215</v>
      </c>
      <c r="AX15" s="554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53" t="s">
        <v>216</v>
      </c>
      <c r="AX16" s="554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53" t="s">
        <v>217</v>
      </c>
      <c r="AX17" s="554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53" t="s">
        <v>218</v>
      </c>
      <c r="AX18" s="554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53" t="s">
        <v>219</v>
      </c>
      <c r="AX19" s="554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53" t="s">
        <v>220</v>
      </c>
      <c r="AX20" s="554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53" t="s">
        <v>221</v>
      </c>
      <c r="AX21" s="554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53" t="s">
        <v>222</v>
      </c>
      <c r="AX22" s="554" t="s">
        <v>222</v>
      </c>
    </row>
    <row r="23" spans="1:50" ht="21" customHeight="1">
      <c r="A23" s="5" t="s">
        <v>122</v>
      </c>
      <c r="B23" s="43">
        <v>2021</v>
      </c>
      <c r="AW23" s="553" t="s">
        <v>593</v>
      </c>
      <c r="AX23" s="554" t="s">
        <v>593</v>
      </c>
    </row>
    <row r="24" spans="1:50" ht="21" customHeight="1">
      <c r="A24" s="5" t="s">
        <v>123</v>
      </c>
      <c r="B24" s="43">
        <v>2022</v>
      </c>
      <c r="AW24" s="553" t="s">
        <v>594</v>
      </c>
      <c r="AX24" s="554" t="s">
        <v>594</v>
      </c>
    </row>
    <row r="25" spans="1:50">
      <c r="A25" s="5" t="s">
        <v>124</v>
      </c>
      <c r="B25" s="43">
        <v>2023</v>
      </c>
      <c r="AW25" s="553" t="s">
        <v>595</v>
      </c>
      <c r="AX25" s="554" t="s">
        <v>595</v>
      </c>
    </row>
    <row r="26" spans="1:50">
      <c r="A26" s="5" t="s">
        <v>125</v>
      </c>
      <c r="B26" s="43">
        <v>2024</v>
      </c>
      <c r="AX26" s="554" t="s">
        <v>596</v>
      </c>
    </row>
    <row r="27" spans="1:50">
      <c r="A27" s="5" t="s">
        <v>126</v>
      </c>
      <c r="B27" s="43">
        <v>2025</v>
      </c>
      <c r="AX27" s="554" t="s">
        <v>597</v>
      </c>
    </row>
    <row r="28" spans="1:50">
      <c r="A28" s="5" t="s">
        <v>127</v>
      </c>
      <c r="D28" s="395"/>
      <c r="E28" s="396"/>
      <c r="F28" s="396"/>
      <c r="H28" s="397" t="s">
        <v>433</v>
      </c>
      <c r="AX28" s="554" t="s">
        <v>598</v>
      </c>
    </row>
    <row r="29" spans="1:50">
      <c r="A29" s="5" t="s">
        <v>128</v>
      </c>
      <c r="D29" s="398" t="s">
        <v>434</v>
      </c>
      <c r="E29" s="399" t="str">
        <f>IF(periodStart = "","", periodStart)</f>
        <v>10.06.2021</v>
      </c>
      <c r="F29" s="399" t="str">
        <f>IF(periodEnd = "","", periodEnd)</f>
        <v>31.12.2023</v>
      </c>
      <c r="H29" s="400" t="s">
        <v>1683</v>
      </c>
      <c r="AX29" s="554" t="s">
        <v>599</v>
      </c>
    </row>
    <row r="30" spans="1:50">
      <c r="A30" s="5" t="s">
        <v>129</v>
      </c>
      <c r="D30" s="401"/>
      <c r="E30" s="402"/>
      <c r="F30" s="402"/>
      <c r="AX30" s="554" t="s">
        <v>600</v>
      </c>
    </row>
    <row r="31" spans="1:50" ht="12.75">
      <c r="A31" s="5" t="s">
        <v>130</v>
      </c>
      <c r="D31" s="395"/>
      <c r="E31" s="396"/>
      <c r="F31" s="396"/>
      <c r="H31" s="403"/>
      <c r="AX31" s="554" t="s">
        <v>601</v>
      </c>
    </row>
    <row r="32" spans="1:50">
      <c r="A32" s="5" t="s">
        <v>131</v>
      </c>
      <c r="D32" s="398" t="s">
        <v>435</v>
      </c>
      <c r="E32" s="404"/>
      <c r="F32" s="404"/>
      <c r="H32" s="405" t="s">
        <v>436</v>
      </c>
      <c r="AX32" s="554" t="s">
        <v>602</v>
      </c>
    </row>
    <row r="33" spans="1:50">
      <c r="A33" s="5" t="s">
        <v>132</v>
      </c>
      <c r="AX33" s="554" t="s">
        <v>603</v>
      </c>
    </row>
    <row r="34" spans="1:50">
      <c r="A34" s="5" t="s">
        <v>133</v>
      </c>
      <c r="AX34" s="554" t="s">
        <v>604</v>
      </c>
    </row>
    <row r="35" spans="1:50">
      <c r="A35" s="5" t="s">
        <v>134</v>
      </c>
      <c r="AX35" s="554" t="s">
        <v>605</v>
      </c>
    </row>
    <row r="36" spans="1:50">
      <c r="A36" s="5" t="s">
        <v>98</v>
      </c>
      <c r="AX36" s="554" t="s">
        <v>606</v>
      </c>
    </row>
    <row r="37" spans="1:50">
      <c r="A37" s="5" t="s">
        <v>99</v>
      </c>
      <c r="AX37" s="554" t="s">
        <v>607</v>
      </c>
    </row>
    <row r="38" spans="1:50">
      <c r="A38" s="5" t="s">
        <v>100</v>
      </c>
      <c r="AX38" s="554" t="s">
        <v>608</v>
      </c>
    </row>
    <row r="39" spans="1:50">
      <c r="A39" s="5" t="s">
        <v>101</v>
      </c>
      <c r="AX39" s="554" t="s">
        <v>556</v>
      </c>
    </row>
    <row r="40" spans="1:50">
      <c r="A40" s="5" t="s">
        <v>102</v>
      </c>
      <c r="AX40" s="554" t="s">
        <v>557</v>
      </c>
    </row>
    <row r="41" spans="1:50">
      <c r="A41" s="5" t="s">
        <v>103</v>
      </c>
      <c r="AX41" s="554" t="s">
        <v>558</v>
      </c>
    </row>
    <row r="42" spans="1:50">
      <c r="A42" s="5" t="s">
        <v>135</v>
      </c>
      <c r="AX42" s="554" t="s">
        <v>559</v>
      </c>
    </row>
    <row r="43" spans="1:50">
      <c r="A43" s="5" t="s">
        <v>136</v>
      </c>
      <c r="AX43" s="554" t="s">
        <v>560</v>
      </c>
    </row>
    <row r="44" spans="1:50">
      <c r="A44" s="5" t="s">
        <v>137</v>
      </c>
      <c r="AX44" s="554" t="s">
        <v>561</v>
      </c>
    </row>
    <row r="45" spans="1:50">
      <c r="A45" s="5" t="s">
        <v>138</v>
      </c>
      <c r="AX45" s="554" t="s">
        <v>562</v>
      </c>
    </row>
    <row r="46" spans="1:50">
      <c r="A46" s="5" t="s">
        <v>139</v>
      </c>
      <c r="AX46" s="554" t="s">
        <v>563</v>
      </c>
    </row>
    <row r="47" spans="1:50">
      <c r="A47" s="5" t="s">
        <v>160</v>
      </c>
      <c r="AX47" s="554" t="s">
        <v>564</v>
      </c>
    </row>
    <row r="48" spans="1:50">
      <c r="A48" s="5" t="s">
        <v>161</v>
      </c>
      <c r="AX48" s="554" t="s">
        <v>565</v>
      </c>
    </row>
    <row r="49" spans="1:50">
      <c r="A49" s="5" t="s">
        <v>162</v>
      </c>
      <c r="AX49" s="554" t="s">
        <v>566</v>
      </c>
    </row>
    <row r="50" spans="1:50">
      <c r="A50" s="5" t="s">
        <v>140</v>
      </c>
      <c r="AX50" s="554" t="s">
        <v>567</v>
      </c>
    </row>
    <row r="51" spans="1:50">
      <c r="A51" s="5" t="s">
        <v>141</v>
      </c>
      <c r="AX51" s="554" t="s">
        <v>568</v>
      </c>
    </row>
    <row r="52" spans="1:50">
      <c r="A52" s="5" t="s">
        <v>142</v>
      </c>
      <c r="AX52" s="554" t="s">
        <v>569</v>
      </c>
    </row>
    <row r="53" spans="1:50">
      <c r="A53" s="5" t="s">
        <v>143</v>
      </c>
      <c r="AX53" s="554" t="s">
        <v>570</v>
      </c>
    </row>
    <row r="54" spans="1:50">
      <c r="A54" s="5" t="s">
        <v>144</v>
      </c>
      <c r="AX54" s="554" t="s">
        <v>571</v>
      </c>
    </row>
    <row r="55" spans="1:50">
      <c r="A55" s="5" t="s">
        <v>145</v>
      </c>
      <c r="AX55" s="554" t="s">
        <v>572</v>
      </c>
    </row>
    <row r="56" spans="1:50">
      <c r="A56" s="5" t="s">
        <v>146</v>
      </c>
      <c r="AX56" s="554" t="s">
        <v>573</v>
      </c>
    </row>
    <row r="57" spans="1:50">
      <c r="A57" s="5" t="s">
        <v>407</v>
      </c>
      <c r="AX57" s="554" t="s">
        <v>574</v>
      </c>
    </row>
    <row r="58" spans="1:50">
      <c r="A58" s="5" t="s">
        <v>147</v>
      </c>
      <c r="AX58" s="554" t="s">
        <v>575</v>
      </c>
    </row>
    <row r="59" spans="1:50">
      <c r="A59" s="5" t="s">
        <v>148</v>
      </c>
      <c r="AX59" s="554" t="s">
        <v>576</v>
      </c>
    </row>
    <row r="60" spans="1:50">
      <c r="A60" s="5" t="s">
        <v>149</v>
      </c>
      <c r="AX60" s="554" t="s">
        <v>577</v>
      </c>
    </row>
    <row r="61" spans="1:50">
      <c r="A61" s="5" t="s">
        <v>150</v>
      </c>
      <c r="AX61" s="554" t="s">
        <v>578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538</v>
      </c>
    </row>
    <row r="3" spans="2:4" ht="67.5">
      <c r="B3" s="52" t="s">
        <v>414</v>
      </c>
    </row>
    <row r="4" spans="2:4" ht="33.75">
      <c r="B4" s="52" t="s">
        <v>686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539</v>
      </c>
    </row>
    <row r="10" spans="2:4" ht="56.25">
      <c r="B10" s="52" t="s">
        <v>687</v>
      </c>
    </row>
    <row r="11" spans="2:4" ht="12.75">
      <c r="B11" s="334" t="s">
        <v>412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6" t="s">
        <v>381</v>
      </c>
    </row>
    <row r="26" spans="1:2">
      <c r="B26" s="50" t="s">
        <v>336</v>
      </c>
    </row>
    <row r="27" spans="1:2" ht="22.5">
      <c r="B27" s="335" t="s">
        <v>507</v>
      </c>
    </row>
    <row r="28" spans="1:2" ht="56.25">
      <c r="B28" s="335" t="s">
        <v>506</v>
      </c>
    </row>
    <row r="29" spans="1:2">
      <c r="B29" s="443" t="s">
        <v>413</v>
      </c>
    </row>
    <row r="30" spans="1:2" ht="22.5">
      <c r="B30" s="335" t="s">
        <v>681</v>
      </c>
    </row>
    <row r="32" spans="1:2">
      <c r="A32" s="406"/>
      <c r="B32" s="407" t="s">
        <v>460</v>
      </c>
    </row>
    <row r="33" spans="1:2" ht="14.25">
      <c r="A33" s="408">
        <v>1</v>
      </c>
      <c r="B33" s="409" t="s">
        <v>461</v>
      </c>
    </row>
    <row r="34" spans="1:2" ht="14.25">
      <c r="A34" s="408">
        <v>2</v>
      </c>
      <c r="B34" s="409" t="s">
        <v>462</v>
      </c>
    </row>
    <row r="35" spans="1:2">
      <c r="B35" s="407" t="s">
        <v>463</v>
      </c>
    </row>
    <row r="36" spans="1:2">
      <c r="B36" s="409" t="s">
        <v>464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modList05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02">
    <tabColor rgb="FFCCCCFF"/>
  </sheetPr>
  <dimension ref="A1:T30"/>
  <sheetViews>
    <sheetView showGridLines="0" topLeftCell="C4" zoomScaleNormal="100" workbookViewId="0">
      <selection activeCell="J21" sqref="J21:J23"/>
    </sheetView>
  </sheetViews>
  <sheetFormatPr defaultRowHeight="11.25"/>
  <cols>
    <col min="1" max="2" width="3.7109375" style="313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28.1406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5" customHeight="1">
      <c r="A5" s="314"/>
      <c r="B5" s="314"/>
      <c r="D5" s="699" t="s">
        <v>679</v>
      </c>
      <c r="E5" s="700"/>
      <c r="F5" s="700"/>
      <c r="G5" s="700"/>
      <c r="H5" s="700"/>
      <c r="I5" s="700"/>
      <c r="J5" s="701"/>
      <c r="K5" s="600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8"/>
      <c r="B6" s="448"/>
      <c r="D6" s="727"/>
      <c r="E6" s="728"/>
      <c r="F6" s="728"/>
      <c r="G6" s="728"/>
      <c r="H6" s="728"/>
      <c r="I6" s="728"/>
      <c r="J6" s="729"/>
    </row>
    <row r="7" spans="1:20" s="184" customFormat="1" hidden="1">
      <c r="A7" s="448"/>
      <c r="B7" s="448"/>
      <c r="E7" s="725"/>
      <c r="F7" s="725"/>
      <c r="G7" s="724"/>
      <c r="H7" s="724"/>
      <c r="I7" s="724"/>
      <c r="J7" s="724"/>
    </row>
    <row r="8" spans="1:20" s="184" customFormat="1" hidden="1">
      <c r="A8" s="448"/>
      <c r="B8" s="448"/>
      <c r="E8" s="725"/>
      <c r="F8" s="725"/>
      <c r="G8" s="724"/>
      <c r="H8" s="724"/>
      <c r="I8" s="724"/>
      <c r="J8" s="724"/>
    </row>
    <row r="9" spans="1:20" s="184" customFormat="1" hidden="1">
      <c r="A9" s="448"/>
      <c r="B9" s="448"/>
      <c r="E9" s="725"/>
      <c r="F9" s="725"/>
      <c r="G9" s="724"/>
      <c r="H9" s="724"/>
      <c r="I9" s="724"/>
      <c r="J9" s="724"/>
    </row>
    <row r="10" spans="1:20" s="184" customFormat="1" hidden="1">
      <c r="A10" s="448"/>
      <c r="B10" s="448"/>
      <c r="E10" s="725"/>
      <c r="F10" s="725"/>
      <c r="G10" s="724"/>
      <c r="H10" s="724"/>
      <c r="I10" s="724"/>
      <c r="J10" s="724"/>
    </row>
    <row r="11" spans="1:20" s="184" customFormat="1" hidden="1">
      <c r="A11" s="448"/>
      <c r="B11" s="448"/>
      <c r="D11" s="166"/>
      <c r="E11" s="725"/>
      <c r="F11" s="725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8"/>
      <c r="B12" s="448"/>
      <c r="E12" s="725"/>
      <c r="F12" s="725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8"/>
      <c r="B13" s="448"/>
      <c r="E13" s="726"/>
      <c r="F13" s="726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8"/>
      <c r="B14" s="448"/>
    </row>
    <row r="15" spans="1:20" hidden="1"/>
    <row r="16" spans="1:20" s="124" customFormat="1" ht="3" customHeight="1">
      <c r="A16" s="314"/>
      <c r="B16" s="314"/>
      <c r="D16" s="449"/>
      <c r="E16" s="449"/>
      <c r="F16" s="449"/>
      <c r="G16" s="449"/>
      <c r="H16" s="449"/>
      <c r="I16" s="449"/>
      <c r="J16" s="449"/>
      <c r="K16" s="449"/>
      <c r="L16" s="449"/>
      <c r="M16" s="449"/>
      <c r="N16" s="449"/>
      <c r="O16" s="449"/>
      <c r="P16" s="449"/>
      <c r="Q16" s="449"/>
      <c r="R16" s="449"/>
      <c r="S16" s="449"/>
      <c r="T16" s="168"/>
    </row>
    <row r="17" spans="1:20" ht="27" customHeight="1">
      <c r="D17" s="722" t="s">
        <v>95</v>
      </c>
      <c r="E17" s="722" t="s">
        <v>300</v>
      </c>
      <c r="F17" s="722" t="s">
        <v>83</v>
      </c>
      <c r="G17" s="722" t="s">
        <v>465</v>
      </c>
      <c r="H17" s="722" t="s">
        <v>95</v>
      </c>
      <c r="I17" s="722"/>
      <c r="J17" s="722" t="s">
        <v>23</v>
      </c>
      <c r="K17" s="723" t="s">
        <v>513</v>
      </c>
      <c r="L17" s="723"/>
      <c r="M17" s="723"/>
      <c r="N17" s="723"/>
      <c r="O17" s="723" t="s">
        <v>680</v>
      </c>
      <c r="P17" s="723"/>
      <c r="Q17" s="723"/>
      <c r="R17" s="723"/>
      <c r="S17" s="722" t="s">
        <v>247</v>
      </c>
    </row>
    <row r="18" spans="1:20" ht="30.75" customHeight="1">
      <c r="D18" s="722"/>
      <c r="E18" s="722"/>
      <c r="F18" s="722"/>
      <c r="G18" s="722"/>
      <c r="H18" s="722"/>
      <c r="I18" s="722"/>
      <c r="J18" s="722"/>
      <c r="K18" s="118" t="s">
        <v>303</v>
      </c>
      <c r="L18" s="722" t="s">
        <v>95</v>
      </c>
      <c r="M18" s="722"/>
      <c r="N18" s="118" t="s">
        <v>233</v>
      </c>
      <c r="O18" s="118" t="s">
        <v>303</v>
      </c>
      <c r="P18" s="722" t="s">
        <v>95</v>
      </c>
      <c r="Q18" s="722"/>
      <c r="R18" s="118" t="s">
        <v>233</v>
      </c>
      <c r="S18" s="722"/>
    </row>
    <row r="19" spans="1:20" s="548" customFormat="1" ht="12" customHeight="1">
      <c r="A19" s="547"/>
      <c r="B19" s="547"/>
      <c r="D19" s="41" t="s">
        <v>96</v>
      </c>
      <c r="E19" s="41" t="s">
        <v>52</v>
      </c>
      <c r="F19" s="41" t="s">
        <v>53</v>
      </c>
      <c r="G19" s="41" t="s">
        <v>54</v>
      </c>
      <c r="H19" s="721" t="s">
        <v>71</v>
      </c>
      <c r="I19" s="721"/>
      <c r="J19" s="41" t="s">
        <v>72</v>
      </c>
      <c r="K19" s="41" t="s">
        <v>186</v>
      </c>
      <c r="L19" s="721" t="s">
        <v>187</v>
      </c>
      <c r="M19" s="721"/>
      <c r="N19" s="41" t="s">
        <v>211</v>
      </c>
      <c r="O19" s="41" t="s">
        <v>212</v>
      </c>
      <c r="P19" s="721" t="s">
        <v>213</v>
      </c>
      <c r="Q19" s="721"/>
      <c r="R19" s="41" t="s">
        <v>214</v>
      </c>
      <c r="S19" s="41" t="s">
        <v>215</v>
      </c>
    </row>
    <row r="20" spans="1:20" ht="14.25" hidden="1">
      <c r="C20" s="442"/>
      <c r="D20" s="490">
        <v>0</v>
      </c>
      <c r="E20" s="543"/>
      <c r="F20" s="543"/>
      <c r="G20" s="126"/>
      <c r="H20" s="544"/>
      <c r="I20" s="544"/>
      <c r="J20" s="331"/>
      <c r="K20" s="126"/>
      <c r="L20" s="331"/>
      <c r="M20" s="331"/>
      <c r="N20" s="545"/>
      <c r="O20" s="126"/>
      <c r="P20" s="331"/>
      <c r="Q20" s="331"/>
      <c r="R20" s="546"/>
      <c r="S20" s="126"/>
      <c r="T20" s="231"/>
    </row>
    <row r="21" spans="1:20" s="645" customFormat="1" ht="17.100000000000001" customHeight="1">
      <c r="A21" s="308">
        <v>10</v>
      </c>
      <c r="C21" s="442"/>
      <c r="D21" s="709">
        <v>1</v>
      </c>
      <c r="E21" s="715" t="s">
        <v>642</v>
      </c>
      <c r="F21" s="717" t="s">
        <v>638</v>
      </c>
      <c r="G21" s="720" t="s">
        <v>88</v>
      </c>
      <c r="H21" s="709"/>
      <c r="I21" s="709">
        <v>1</v>
      </c>
      <c r="J21" s="711" t="s">
        <v>1701</v>
      </c>
      <c r="K21" s="707" t="s">
        <v>88</v>
      </c>
      <c r="L21" s="714"/>
      <c r="M21" s="714" t="s">
        <v>96</v>
      </c>
      <c r="N21" s="705"/>
      <c r="O21" s="707" t="s">
        <v>88</v>
      </c>
      <c r="P21" s="655"/>
      <c r="Q21" s="655" t="s">
        <v>96</v>
      </c>
      <c r="R21" s="661"/>
      <c r="S21" s="651"/>
    </row>
    <row r="22" spans="1:20" s="645" customFormat="1" ht="17.100000000000001" customHeight="1">
      <c r="A22" s="308"/>
      <c r="C22" s="184"/>
      <c r="D22" s="710"/>
      <c r="E22" s="716"/>
      <c r="F22" s="718"/>
      <c r="G22" s="708"/>
      <c r="H22" s="710"/>
      <c r="I22" s="710"/>
      <c r="J22" s="712"/>
      <c r="K22" s="708"/>
      <c r="L22" s="710"/>
      <c r="M22" s="710"/>
      <c r="N22" s="706"/>
      <c r="O22" s="708"/>
      <c r="P22" s="332"/>
      <c r="Q22" s="122"/>
      <c r="R22" s="122"/>
      <c r="S22" s="123"/>
    </row>
    <row r="23" spans="1:20" s="645" customFormat="1" ht="15" customHeight="1">
      <c r="A23" s="308"/>
      <c r="C23" s="184"/>
      <c r="D23" s="710"/>
      <c r="E23" s="716"/>
      <c r="F23" s="718"/>
      <c r="G23" s="708"/>
      <c r="H23" s="710"/>
      <c r="I23" s="710"/>
      <c r="J23" s="713"/>
      <c r="K23" s="708"/>
      <c r="L23" s="121"/>
      <c r="M23" s="122"/>
      <c r="N23" s="122"/>
      <c r="O23" s="122"/>
      <c r="P23" s="122"/>
      <c r="Q23" s="122"/>
      <c r="R23" s="122"/>
      <c r="S23" s="123"/>
    </row>
    <row r="24" spans="1:20" s="645" customFormat="1" ht="15" customHeight="1">
      <c r="A24" s="308"/>
      <c r="C24" s="184"/>
      <c r="D24" s="710"/>
      <c r="E24" s="716"/>
      <c r="F24" s="719"/>
      <c r="G24" s="708"/>
      <c r="H24" s="121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</row>
    <row r="25" spans="1:20" ht="17.100000000000001" customHeight="1"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algorithmName="SHA-512" hashValue="8ycNgsmrE+Sen6RUZow87BSgekWrfJT/3ntOh9Wun0CmiFDmdhVPmsNEbsirz/a/sxTsOE7MKpkONyla08S2Iw==" saltValue="AsgS0CoJi2Q+EIJV3PXXCw==" spinCount="100000" sheet="1" objects="1" scenarios="1" formatColumns="0" formatRows="0"/>
  <dataConsolidate link="1"/>
  <mergeCells count="39"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H19:I19"/>
    <mergeCell ref="L18:M18"/>
    <mergeCell ref="P18:Q18"/>
    <mergeCell ref="L19:M19"/>
    <mergeCell ref="P19:Q19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9" type="noConversion"/>
  <dataValidations xWindow="622" yWindow="221"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 xr:uid="{00000000-0002-0000-0500-000000000000}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 xr:uid="{00000000-0002-0000-0500-000001000000}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 xr:uid="{00000000-0002-0000-0500-000002000000}"/>
    <dataValidation allowBlank="1" showInputMessage="1" showErrorMessage="1" prompt="Для выбора выполните двойной щелчок левой клавиши мыши по соответствующей ячейке." sqref="G21 K21 O21" xr:uid="{00000000-0002-0000-0500-000003000000}"/>
    <dataValidation type="textLength" operator="lessThanOrEqual" allowBlank="1" showInputMessage="1" showErrorMessage="1" errorTitle="Ошибка" error="Допускается ввод не более 900 символов!" sqref="R21:S21 J21" xr:uid="{00000000-0002-0000-0500-000004000000}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05_1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96</v>
      </c>
    </row>
    <row r="2" spans="1:20" ht="22.5">
      <c r="F2" s="731" t="s">
        <v>526</v>
      </c>
      <c r="G2" s="732"/>
      <c r="H2" s="733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690" t="s">
        <v>480</v>
      </c>
      <c r="G4" s="690"/>
      <c r="H4" s="690"/>
      <c r="I4" s="734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3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23.06.2021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35">
        <v>1</v>
      </c>
      <c r="B8" s="319"/>
      <c r="C8" s="319"/>
      <c r="D8" s="319"/>
      <c r="F8" s="473" t="e">
        <f ca="1">"2." &amp;mergeValue(A8)</f>
        <v>#NAME?</v>
      </c>
      <c r="G8" s="560" t="s">
        <v>529</v>
      </c>
      <c r="H8" s="456"/>
      <c r="I8" s="286" t="s">
        <v>624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35"/>
      <c r="B9" s="319"/>
      <c r="C9" s="319"/>
      <c r="D9" s="319"/>
      <c r="F9" s="473" t="e">
        <f ca="1">"3." &amp;mergeValue(A9)</f>
        <v>#NAME?</v>
      </c>
      <c r="G9" s="560" t="s">
        <v>530</v>
      </c>
      <c r="H9" s="456"/>
      <c r="I9" s="286" t="s">
        <v>622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35"/>
      <c r="B10" s="319"/>
      <c r="C10" s="319"/>
      <c r="D10" s="319"/>
      <c r="F10" s="473" t="e">
        <f ca="1">"4."&amp;mergeValue(A10)</f>
        <v>#NAME?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35"/>
      <c r="B11" s="735">
        <v>1</v>
      </c>
      <c r="C11" s="482"/>
      <c r="D11" s="482"/>
      <c r="F11" s="473" t="e">
        <f ca="1">"4."&amp;mergeValue(A11) &amp;"."&amp;mergeValue(B11)</f>
        <v>#NAME?</v>
      </c>
      <c r="G11" s="463" t="s">
        <v>626</v>
      </c>
      <c r="H11" s="456" t="str">
        <f>IF(region_name="","",region_name)</f>
        <v>Курская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35"/>
      <c r="B12" s="735"/>
      <c r="C12" s="735">
        <v>1</v>
      </c>
      <c r="D12" s="482"/>
      <c r="F12" s="473" t="e">
        <f ca="1">"4."&amp;mergeValue(A12) &amp;"."&amp;mergeValue(B12)&amp;"."&amp;mergeValue(C12)</f>
        <v>#NAME?</v>
      </c>
      <c r="G12" s="481" t="s">
        <v>532</v>
      </c>
      <c r="H12" s="456"/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35"/>
      <c r="B13" s="735"/>
      <c r="C13" s="735"/>
      <c r="D13" s="482">
        <v>1</v>
      </c>
      <c r="F13" s="473" t="e">
        <f ca="1">"4."&amp;mergeValue(A13) &amp;"."&amp;mergeValue(B13)&amp;"."&amp;mergeValue(C13)&amp;"."&amp;mergeValue(D13)</f>
        <v>#NAME?</v>
      </c>
      <c r="G13" s="563" t="s">
        <v>533</v>
      </c>
      <c r="H13" s="456"/>
      <c r="I13" s="736" t="s">
        <v>625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35"/>
      <c r="B14" s="735"/>
      <c r="C14" s="735"/>
      <c r="D14" s="482"/>
      <c r="F14" s="478"/>
      <c r="G14" s="163" t="s">
        <v>4</v>
      </c>
      <c r="H14" s="483"/>
      <c r="I14" s="736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35"/>
      <c r="B15" s="735"/>
      <c r="C15" s="482"/>
      <c r="D15" s="482"/>
      <c r="F15" s="564"/>
      <c r="G15" s="278" t="s">
        <v>428</v>
      </c>
      <c r="H15" s="565"/>
      <c r="I15" s="566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35"/>
      <c r="B16" s="319"/>
      <c r="C16" s="319"/>
      <c r="D16" s="319"/>
      <c r="F16" s="478"/>
      <c r="G16" s="177" t="s">
        <v>541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540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85"/>
      <c r="G18" s="486"/>
      <c r="H18" s="487"/>
      <c r="I18" s="488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30" t="s">
        <v>627</v>
      </c>
      <c r="H19" s="730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 xr:uid="{00000000-0002-0000-0600-000000000000}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06_1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/>
    <row r="2" spans="7:34" hidden="1"/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31" t="s">
        <v>651</v>
      </c>
      <c r="M5" s="732"/>
      <c r="N5" s="732"/>
      <c r="O5" s="732"/>
      <c r="P5" s="732"/>
      <c r="Q5" s="732"/>
      <c r="R5" s="732"/>
      <c r="S5" s="732"/>
      <c r="T5" s="732"/>
      <c r="U5" s="733"/>
      <c r="V5" s="599"/>
    </row>
    <row r="6" spans="7:34" s="465" customFormat="1" ht="3" customHeight="1">
      <c r="G6" s="466"/>
      <c r="H6" s="466"/>
      <c r="L6" s="464"/>
      <c r="M6" s="455"/>
      <c r="N6" s="455"/>
      <c r="O6" s="455"/>
      <c r="P6" s="455"/>
      <c r="Q6" s="455"/>
      <c r="R6" s="455"/>
      <c r="S6" s="455"/>
      <c r="T6" s="455"/>
      <c r="U6" s="455"/>
      <c r="V6" s="455"/>
      <c r="W6" s="343"/>
      <c r="X6" s="467"/>
      <c r="Y6" s="467"/>
      <c r="Z6" s="467"/>
      <c r="AA6" s="467"/>
      <c r="AB6" s="467"/>
      <c r="AC6" s="467"/>
      <c r="AD6" s="467"/>
      <c r="AE6" s="467"/>
      <c r="AF6" s="467"/>
      <c r="AG6" s="467"/>
      <c r="AH6" s="467"/>
    </row>
    <row r="7" spans="7:34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6"/>
      <c r="O7" s="747" t="str">
        <f>IF(NameOrPr_ch="",IF(NameOrPr="","",NameOrPr),NameOrPr_ch)</f>
        <v>Комитет по тарифам и ценам Курской области</v>
      </c>
      <c r="P7" s="747"/>
      <c r="Q7" s="747"/>
      <c r="R7" s="747"/>
      <c r="S7" s="747"/>
      <c r="T7" s="747"/>
      <c r="U7" s="747"/>
      <c r="V7" s="747"/>
      <c r="W7" s="641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34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6"/>
      <c r="O8" s="747" t="str">
        <f>IF(datePr_ch="",IF(datePr="","",datePr),datePr_ch)</f>
        <v>10.06.2021</v>
      </c>
      <c r="P8" s="747"/>
      <c r="Q8" s="747"/>
      <c r="R8" s="747"/>
      <c r="S8" s="747"/>
      <c r="T8" s="747"/>
      <c r="U8" s="747"/>
      <c r="V8" s="747"/>
      <c r="W8" s="641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34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6"/>
      <c r="O9" s="747" t="str">
        <f>IF(numberPr_ch="",IF(numberPr="","",numberPr),numberPr_ch)</f>
        <v>23-вод</v>
      </c>
      <c r="P9" s="747"/>
      <c r="Q9" s="747"/>
      <c r="R9" s="747"/>
      <c r="S9" s="747"/>
      <c r="T9" s="747"/>
      <c r="U9" s="747"/>
      <c r="V9" s="747"/>
      <c r="W9" s="641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34" s="465" customFormat="1" ht="18.75">
      <c r="G10" s="466"/>
      <c r="H10" s="466"/>
      <c r="L10" s="464"/>
      <c r="M10" s="475" t="s">
        <v>536</v>
      </c>
      <c r="N10" s="476"/>
      <c r="O10" s="747" t="str">
        <f>IF(IstPub_ch="",IF(IstPub="","",IstPub),IstPub_ch)</f>
        <v xml:space="preserve">"Курская правда" №71-72 от17.06.2021 </v>
      </c>
      <c r="P10" s="747"/>
      <c r="Q10" s="747"/>
      <c r="R10" s="747"/>
      <c r="S10" s="747"/>
      <c r="T10" s="747"/>
      <c r="U10" s="747"/>
      <c r="V10" s="747"/>
      <c r="W10" s="641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34" s="255" customFormat="1" ht="3" hidden="1" customHeight="1">
      <c r="G11" s="254"/>
      <c r="H11" s="254"/>
      <c r="L11" s="725"/>
      <c r="M11" s="725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37"/>
      <c r="P12" s="737"/>
      <c r="Q12" s="737"/>
      <c r="R12" s="737"/>
      <c r="S12" s="737"/>
      <c r="T12" s="737"/>
      <c r="U12" s="737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690" t="s">
        <v>480</v>
      </c>
      <c r="M13" s="690"/>
      <c r="N13" s="690"/>
      <c r="O13" s="690"/>
      <c r="P13" s="690"/>
      <c r="Q13" s="690"/>
      <c r="R13" s="690"/>
      <c r="S13" s="690"/>
      <c r="T13" s="690"/>
      <c r="U13" s="690"/>
      <c r="V13" s="690"/>
      <c r="W13" s="690" t="s">
        <v>481</v>
      </c>
    </row>
    <row r="14" spans="7:34" ht="15" customHeight="1">
      <c r="J14" s="86"/>
      <c r="K14" s="86"/>
      <c r="L14" s="690" t="s">
        <v>95</v>
      </c>
      <c r="M14" s="690" t="s">
        <v>408</v>
      </c>
      <c r="N14" s="690"/>
      <c r="O14" s="752" t="s">
        <v>499</v>
      </c>
      <c r="P14" s="752"/>
      <c r="Q14" s="752"/>
      <c r="R14" s="752"/>
      <c r="S14" s="752"/>
      <c r="T14" s="752"/>
      <c r="U14" s="690" t="s">
        <v>344</v>
      </c>
      <c r="V14" s="751" t="s">
        <v>278</v>
      </c>
      <c r="W14" s="690"/>
    </row>
    <row r="15" spans="7:34" ht="14.25" customHeight="1">
      <c r="J15" s="86"/>
      <c r="K15" s="86"/>
      <c r="L15" s="690"/>
      <c r="M15" s="690"/>
      <c r="N15" s="690"/>
      <c r="O15" s="251" t="s">
        <v>500</v>
      </c>
      <c r="P15" s="738" t="s">
        <v>274</v>
      </c>
      <c r="Q15" s="738"/>
      <c r="R15" s="722" t="s">
        <v>501</v>
      </c>
      <c r="S15" s="722"/>
      <c r="T15" s="722"/>
      <c r="U15" s="690"/>
      <c r="V15" s="751"/>
      <c r="W15" s="690"/>
    </row>
    <row r="16" spans="7:34" ht="33.75" customHeight="1">
      <c r="J16" s="86"/>
      <c r="K16" s="86"/>
      <c r="L16" s="690"/>
      <c r="M16" s="690"/>
      <c r="N16" s="690"/>
      <c r="O16" s="437" t="s">
        <v>502</v>
      </c>
      <c r="P16" s="438" t="s">
        <v>688</v>
      </c>
      <c r="Q16" s="438" t="s">
        <v>390</v>
      </c>
      <c r="R16" s="439" t="s">
        <v>277</v>
      </c>
      <c r="S16" s="745" t="s">
        <v>276</v>
      </c>
      <c r="T16" s="745"/>
      <c r="U16" s="690"/>
      <c r="V16" s="751"/>
      <c r="W16" s="690"/>
    </row>
    <row r="17" spans="1:35" ht="12" customHeight="1">
      <c r="J17" s="86"/>
      <c r="K17" s="248">
        <v>1</v>
      </c>
      <c r="L17" s="586" t="s">
        <v>96</v>
      </c>
      <c r="M17" s="586" t="s">
        <v>52</v>
      </c>
      <c r="N17" s="592" t="str">
        <f ca="1">OFFSET(N17,0,-1)</f>
        <v>2</v>
      </c>
      <c r="O17" s="587">
        <f ca="1">OFFSET(O17,0,-1)+1</f>
        <v>3</v>
      </c>
      <c r="P17" s="587">
        <f ca="1">OFFSET(P17,0,-1)+1</f>
        <v>4</v>
      </c>
      <c r="Q17" s="587">
        <f ca="1">OFFSET(Q17,0,-1)+1</f>
        <v>5</v>
      </c>
      <c r="R17" s="587">
        <f ca="1">OFFSET(R17,0,-1)+1</f>
        <v>6</v>
      </c>
      <c r="S17" s="746">
        <f ca="1">OFFSET(S17,0,-1)+1</f>
        <v>7</v>
      </c>
      <c r="T17" s="746"/>
      <c r="U17" s="587">
        <f ca="1">OFFSET(U17,0,-2)+1</f>
        <v>8</v>
      </c>
      <c r="V17" s="592">
        <f ca="1">OFFSET(V17,0,-1)</f>
        <v>8</v>
      </c>
      <c r="W17" s="587">
        <f ca="1">OFFSET(W17,0,-1)+1</f>
        <v>9</v>
      </c>
    </row>
    <row r="18" spans="1:35" ht="22.5">
      <c r="A18" s="744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8" t="e">
        <f ca="1">mergeValue(A18)</f>
        <v>#NAME?</v>
      </c>
      <c r="M18" s="585" t="s">
        <v>23</v>
      </c>
      <c r="N18" s="591"/>
      <c r="O18" s="719"/>
      <c r="P18" s="719"/>
      <c r="Q18" s="719"/>
      <c r="R18" s="719"/>
      <c r="S18" s="719"/>
      <c r="T18" s="719"/>
      <c r="U18" s="719"/>
      <c r="V18" s="719"/>
      <c r="W18" s="606" t="s">
        <v>507</v>
      </c>
    </row>
    <row r="19" spans="1:35" ht="22.5">
      <c r="A19" s="744"/>
      <c r="B19" s="744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e">
        <f ca="1">mergeValue(A19) &amp;"."&amp; mergeValue(B19)</f>
        <v>#NAME?</v>
      </c>
      <c r="M19" s="159" t="s">
        <v>18</v>
      </c>
      <c r="N19" s="285"/>
      <c r="O19" s="739"/>
      <c r="P19" s="739"/>
      <c r="Q19" s="739"/>
      <c r="R19" s="739"/>
      <c r="S19" s="739"/>
      <c r="T19" s="739"/>
      <c r="U19" s="739"/>
      <c r="V19" s="739"/>
      <c r="W19" s="286" t="s">
        <v>508</v>
      </c>
    </row>
    <row r="20" spans="1:35" ht="45">
      <c r="A20" s="744"/>
      <c r="B20" s="744"/>
      <c r="C20" s="744">
        <v>1</v>
      </c>
      <c r="D20" s="340"/>
      <c r="E20" s="342"/>
      <c r="F20" s="342"/>
      <c r="G20" s="342"/>
      <c r="H20" s="342"/>
      <c r="I20" s="344"/>
      <c r="J20" s="181"/>
      <c r="K20" s="101"/>
      <c r="L20" s="339" t="e">
        <f ca="1">mergeValue(A20) &amp;"."&amp; mergeValue(B20)&amp;"."&amp; mergeValue(C20)</f>
        <v>#NAME?</v>
      </c>
      <c r="M20" s="160" t="s">
        <v>652</v>
      </c>
      <c r="N20" s="285"/>
      <c r="O20" s="739"/>
      <c r="P20" s="739"/>
      <c r="Q20" s="739"/>
      <c r="R20" s="739"/>
      <c r="S20" s="739"/>
      <c r="T20" s="739"/>
      <c r="U20" s="739"/>
      <c r="V20" s="739"/>
      <c r="W20" s="286" t="s">
        <v>653</v>
      </c>
      <c r="AA20" s="317"/>
    </row>
    <row r="21" spans="1:35" ht="33.75">
      <c r="A21" s="744"/>
      <c r="B21" s="744"/>
      <c r="C21" s="744"/>
      <c r="D21" s="744">
        <v>1</v>
      </c>
      <c r="E21" s="342"/>
      <c r="F21" s="342"/>
      <c r="G21" s="342"/>
      <c r="H21" s="342"/>
      <c r="I21" s="737"/>
      <c r="J21" s="181"/>
      <c r="K21" s="101"/>
      <c r="L21" s="339" t="e">
        <f ca="1">mergeValue(A21) &amp;"."&amp; mergeValue(B21)&amp;"."&amp; mergeValue(C21)&amp;"."&amp; mergeValue(D21)</f>
        <v>#NAME?</v>
      </c>
      <c r="M21" s="161" t="s">
        <v>409</v>
      </c>
      <c r="N21" s="285"/>
      <c r="O21" s="754"/>
      <c r="P21" s="754"/>
      <c r="Q21" s="754"/>
      <c r="R21" s="754"/>
      <c r="S21" s="754"/>
      <c r="T21" s="754"/>
      <c r="U21" s="754"/>
      <c r="V21" s="754"/>
      <c r="W21" s="286" t="s">
        <v>629</v>
      </c>
      <c r="AA21" s="317"/>
    </row>
    <row r="22" spans="1:35" ht="33.75">
      <c r="A22" s="744"/>
      <c r="B22" s="744"/>
      <c r="C22" s="744"/>
      <c r="D22" s="744"/>
      <c r="E22" s="744">
        <v>1</v>
      </c>
      <c r="F22" s="342"/>
      <c r="G22" s="342"/>
      <c r="H22" s="342"/>
      <c r="I22" s="737"/>
      <c r="J22" s="737"/>
      <c r="K22" s="101"/>
      <c r="L22" s="339" t="e">
        <f ca="1">mergeValue(A22) &amp;"."&amp; mergeValue(B22)&amp;"."&amp; mergeValue(C22)&amp;"."&amp; mergeValue(D22)&amp;"."&amp; mergeValue(E22)</f>
        <v>#NAME?</v>
      </c>
      <c r="M22" s="172" t="s">
        <v>10</v>
      </c>
      <c r="N22" s="286"/>
      <c r="O22" s="753"/>
      <c r="P22" s="753"/>
      <c r="Q22" s="753"/>
      <c r="R22" s="753"/>
      <c r="S22" s="753"/>
      <c r="T22" s="753"/>
      <c r="U22" s="753"/>
      <c r="V22" s="753"/>
      <c r="W22" s="286" t="s">
        <v>509</v>
      </c>
      <c r="Y22" s="317" t="e">
        <f ca="1">strCheckUnique(Z22:Z25)</f>
        <v>#NAME?</v>
      </c>
      <c r="AA22" s="317"/>
    </row>
    <row r="23" spans="1:35" ht="66" customHeight="1">
      <c r="A23" s="744"/>
      <c r="B23" s="744"/>
      <c r="C23" s="744"/>
      <c r="D23" s="744"/>
      <c r="E23" s="744"/>
      <c r="F23" s="340">
        <v>1</v>
      </c>
      <c r="G23" s="340"/>
      <c r="H23" s="340"/>
      <c r="I23" s="737"/>
      <c r="J23" s="737"/>
      <c r="K23" s="344"/>
      <c r="L23" s="339" t="e">
        <f ca="1">mergeValue(A23) &amp;"."&amp; mergeValue(B23)&amp;"."&amp; mergeValue(C23)&amp;"."&amp; mergeValue(D23)&amp;"."&amp; mergeValue(E23)&amp;"."&amp; mergeValue(F23)</f>
        <v>#NAME?</v>
      </c>
      <c r="M23" s="333"/>
      <c r="N23" s="741"/>
      <c r="O23" s="192"/>
      <c r="P23" s="192"/>
      <c r="Q23" s="192"/>
      <c r="R23" s="742"/>
      <c r="S23" s="740" t="s">
        <v>87</v>
      </c>
      <c r="T23" s="742"/>
      <c r="U23" s="740" t="s">
        <v>88</v>
      </c>
      <c r="V23" s="282"/>
      <c r="W23" s="748" t="s">
        <v>510</v>
      </c>
      <c r="X23" s="605" t="e">
        <f ca="1">strCheckDate(O24:V24)</f>
        <v>#NAME?</v>
      </c>
      <c r="Z23" s="317" t="str">
        <f>IF(M23="","",M23 )</f>
        <v/>
      </c>
      <c r="AA23" s="317"/>
      <c r="AB23" s="317"/>
      <c r="AC23" s="317"/>
    </row>
    <row r="24" spans="1:35" hidden="1">
      <c r="A24" s="744"/>
      <c r="B24" s="744"/>
      <c r="C24" s="744"/>
      <c r="D24" s="744"/>
      <c r="E24" s="744"/>
      <c r="F24" s="340"/>
      <c r="G24" s="340"/>
      <c r="H24" s="340"/>
      <c r="I24" s="737"/>
      <c r="J24" s="737"/>
      <c r="K24" s="344"/>
      <c r="L24" s="171"/>
      <c r="M24" s="205"/>
      <c r="N24" s="741"/>
      <c r="O24" s="299"/>
      <c r="P24" s="296"/>
      <c r="Q24" s="297" t="str">
        <f>R23 &amp; "-" &amp; T23</f>
        <v>-</v>
      </c>
      <c r="R24" s="742"/>
      <c r="S24" s="740"/>
      <c r="T24" s="743"/>
      <c r="U24" s="740"/>
      <c r="V24" s="282"/>
      <c r="W24" s="749"/>
      <c r="AA24" s="317"/>
    </row>
    <row r="25" spans="1:35" customFormat="1" ht="15" customHeight="1">
      <c r="A25" s="744"/>
      <c r="B25" s="744"/>
      <c r="C25" s="744"/>
      <c r="D25" s="744"/>
      <c r="E25" s="744"/>
      <c r="F25" s="340"/>
      <c r="G25" s="340"/>
      <c r="H25" s="340"/>
      <c r="I25" s="737"/>
      <c r="J25" s="737"/>
      <c r="K25" s="201"/>
      <c r="L25" s="112"/>
      <c r="M25" s="175" t="s">
        <v>410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50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44"/>
      <c r="B26" s="744"/>
      <c r="C26" s="744"/>
      <c r="D26" s="744"/>
      <c r="E26" s="340"/>
      <c r="F26" s="342"/>
      <c r="G26" s="342"/>
      <c r="H26" s="342"/>
      <c r="I26" s="737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44"/>
      <c r="B27" s="744"/>
      <c r="C27" s="744"/>
      <c r="D27" s="340"/>
      <c r="E27" s="345"/>
      <c r="F27" s="342"/>
      <c r="G27" s="342"/>
      <c r="H27" s="342"/>
      <c r="I27" s="201"/>
      <c r="J27" s="85"/>
      <c r="K27" s="180"/>
      <c r="L27" s="112"/>
      <c r="M27" s="163" t="s">
        <v>411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44"/>
      <c r="B28" s="744"/>
      <c r="C28" s="340"/>
      <c r="D28" s="340"/>
      <c r="E28" s="345"/>
      <c r="F28" s="342"/>
      <c r="G28" s="342"/>
      <c r="H28" s="342"/>
      <c r="I28" s="201"/>
      <c r="J28" s="85"/>
      <c r="K28" s="180"/>
      <c r="L28" s="112"/>
      <c r="M28" s="162" t="s">
        <v>660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44"/>
      <c r="B29" s="340"/>
      <c r="C29" s="345"/>
      <c r="D29" s="345"/>
      <c r="E29" s="345"/>
      <c r="F29" s="342"/>
      <c r="G29" s="342"/>
      <c r="H29" s="342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342"/>
      <c r="H30" s="342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30" t="s">
        <v>696</v>
      </c>
      <c r="N32" s="730"/>
      <c r="O32" s="730"/>
      <c r="P32" s="730"/>
      <c r="Q32" s="730"/>
      <c r="R32" s="730"/>
      <c r="S32" s="730"/>
      <c r="T32" s="730"/>
      <c r="U32" s="730"/>
      <c r="V32" s="730"/>
    </row>
  </sheetData>
  <sheetProtection password="FA9C" sheet="1" objects="1" scenarios="1" formatColumns="0" formatRows="0"/>
  <dataConsolidate link="1"/>
  <mergeCells count="38"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  <mergeCell ref="O8:V8"/>
    <mergeCell ref="O9:V9"/>
    <mergeCell ref="L5:U5"/>
    <mergeCell ref="L11:M11"/>
    <mergeCell ref="O10:V10"/>
    <mergeCell ref="O7:V7"/>
    <mergeCell ref="O12:U12"/>
    <mergeCell ref="S16:T16"/>
    <mergeCell ref="O19:V19"/>
    <mergeCell ref="O18:V18"/>
    <mergeCell ref="S17:T17"/>
    <mergeCell ref="U14:U16"/>
    <mergeCell ref="A18:A29"/>
    <mergeCell ref="B19:B28"/>
    <mergeCell ref="C20:C27"/>
    <mergeCell ref="D21:D26"/>
    <mergeCell ref="I21:I26"/>
    <mergeCell ref="E22:E25"/>
    <mergeCell ref="J22:J25"/>
    <mergeCell ref="P15:Q15"/>
    <mergeCell ref="O20:V20"/>
    <mergeCell ref="M32:V32"/>
    <mergeCell ref="S23:S24"/>
    <mergeCell ref="U23:U24"/>
    <mergeCell ref="N23:N24"/>
    <mergeCell ref="T23:T24"/>
  </mergeCells>
  <phoneticPr fontId="9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W6:W10 O21:V21" xr:uid="{00000000-0002-0000-0700-000000000000}">
      <formula1>900</formula1>
    </dataValidation>
    <dataValidation allowBlank="1" promptTitle="checkPeriodRange" sqref="Q24" xr:uid="{00000000-0002-0000-0700-000001000000}"/>
    <dataValidation type="list" allowBlank="1" showInputMessage="1" showErrorMessage="1" errorTitle="Ошибка" error="Выберите значение из списка" sqref="O22" xr:uid="{00000000-0002-0000-0700-000002000000}">
      <formula1>kind_of_cons</formula1>
    </dataValidation>
    <dataValidation allowBlank="1" sqref="S25:S30" xr:uid="{00000000-0002-0000-0700-000003000000}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 xr:uid="{00000000-0002-0000-0700-000004000000}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 xr:uid="{00000000-0002-0000-0700-000005000000}"/>
    <dataValidation allowBlank="1" showInputMessage="1" showErrorMessage="1" prompt="Для выбора выполните двойной щелчок левой клавиши мыши по соответствующей ячейке." sqref="S23:S24 U23:U24" xr:uid="{00000000-0002-0000-0700-000006000000}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52</v>
      </c>
    </row>
    <row r="2" spans="1:20" ht="22.5">
      <c r="F2" s="731" t="s">
        <v>526</v>
      </c>
      <c r="G2" s="732"/>
      <c r="H2" s="733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690" t="s">
        <v>480</v>
      </c>
      <c r="G4" s="690"/>
      <c r="H4" s="690"/>
      <c r="I4" s="734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3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23.06.2021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35">
        <v>1</v>
      </c>
      <c r="B8" s="319"/>
      <c r="C8" s="319"/>
      <c r="D8" s="319"/>
      <c r="F8" s="473" t="e">
        <f ca="1">"2." &amp;mergeValue(A8)</f>
        <v>#NAME?</v>
      </c>
      <c r="G8" s="560" t="s">
        <v>529</v>
      </c>
      <c r="H8" s="456"/>
      <c r="I8" s="286" t="s">
        <v>624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35"/>
      <c r="B9" s="319"/>
      <c r="C9" s="319"/>
      <c r="D9" s="319"/>
      <c r="F9" s="473" t="e">
        <f ca="1">"3." &amp;mergeValue(A9)</f>
        <v>#NAME?</v>
      </c>
      <c r="G9" s="560" t="s">
        <v>530</v>
      </c>
      <c r="H9" s="456"/>
      <c r="I9" s="286" t="s">
        <v>622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35"/>
      <c r="B10" s="319"/>
      <c r="C10" s="319"/>
      <c r="D10" s="319"/>
      <c r="F10" s="473" t="e">
        <f ca="1">"4."&amp;mergeValue(A10)</f>
        <v>#NAME?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35"/>
      <c r="B11" s="735">
        <v>1</v>
      </c>
      <c r="C11" s="484"/>
      <c r="D11" s="484"/>
      <c r="F11" s="473" t="e">
        <f ca="1">"4."&amp;mergeValue(A11) &amp;"."&amp;mergeValue(B11)</f>
        <v>#NAME?</v>
      </c>
      <c r="G11" s="463" t="s">
        <v>626</v>
      </c>
      <c r="H11" s="456" t="str">
        <f>IF(region_name="","",region_name)</f>
        <v>Курская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35"/>
      <c r="B12" s="735"/>
      <c r="C12" s="735">
        <v>1</v>
      </c>
      <c r="D12" s="484"/>
      <c r="F12" s="473" t="e">
        <f ca="1">"4."&amp;mergeValue(A12) &amp;"."&amp;mergeValue(B12)&amp;"."&amp;mergeValue(C12)</f>
        <v>#NAME?</v>
      </c>
      <c r="G12" s="481" t="s">
        <v>532</v>
      </c>
      <c r="H12" s="456"/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35"/>
      <c r="B13" s="735"/>
      <c r="C13" s="735"/>
      <c r="D13" s="484">
        <v>1</v>
      </c>
      <c r="F13" s="473" t="e">
        <f ca="1">"4."&amp;mergeValue(A13) &amp;"."&amp;mergeValue(B13)&amp;"."&amp;mergeValue(C13)&amp;"."&amp;mergeValue(D13)</f>
        <v>#NAME?</v>
      </c>
      <c r="G13" s="563" t="s">
        <v>533</v>
      </c>
      <c r="H13" s="456"/>
      <c r="I13" s="736" t="s">
        <v>625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35"/>
      <c r="B14" s="735"/>
      <c r="C14" s="735"/>
      <c r="D14" s="484"/>
      <c r="F14" s="478"/>
      <c r="G14" s="163" t="s">
        <v>4</v>
      </c>
      <c r="H14" s="483"/>
      <c r="I14" s="736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35"/>
      <c r="B15" s="735"/>
      <c r="C15" s="484"/>
      <c r="D15" s="484"/>
      <c r="F15" s="564"/>
      <c r="G15" s="278" t="s">
        <v>428</v>
      </c>
      <c r="H15" s="565"/>
      <c r="I15" s="566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35"/>
      <c r="B16" s="319"/>
      <c r="C16" s="319"/>
      <c r="D16" s="319"/>
      <c r="F16" s="478"/>
      <c r="G16" s="177" t="s">
        <v>541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540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85"/>
      <c r="G18" s="486"/>
      <c r="H18" s="487"/>
      <c r="I18" s="488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30" t="s">
        <v>627</v>
      </c>
      <c r="H19" s="730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 xr:uid="{00000000-0002-0000-0800-000000000000}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553</vt:i4>
      </vt:variant>
    </vt:vector>
  </HeadingPairs>
  <TitlesOfParts>
    <vt:vector size="565" baseType="lpstr">
      <vt:lpstr>Инструкция</vt:lpstr>
      <vt:lpstr>Титульный</vt:lpstr>
      <vt:lpstr>Территории</vt:lpstr>
      <vt:lpstr>Перечень тарифов</vt:lpstr>
      <vt:lpstr>Форма 1.0.1 | Т-подкл</vt:lpstr>
      <vt:lpstr>Форма 3.4 | Т-подкл</vt:lpstr>
      <vt:lpstr>Форма 1.0.1 | Форма 3.9</vt:lpstr>
      <vt:lpstr>Форма 3.9</vt:lpstr>
      <vt:lpstr>Форма 1.0.1 | Форма 3.10</vt:lpstr>
      <vt:lpstr>Форма 3.10</vt:lpstr>
      <vt:lpstr>Комментарии</vt:lpstr>
      <vt:lpstr>Проверка</vt:lpstr>
      <vt:lpstr>activity</vt:lpstr>
      <vt:lpstr>add_CS_List05_1</vt:lpstr>
      <vt:lpstr>add_CS_List05_2</vt:lpstr>
      <vt:lpstr>add_CS_List05_9</vt:lpstr>
      <vt:lpstr>add_CT_1</vt:lpstr>
      <vt:lpstr>add_CT_2</vt:lpstr>
      <vt:lpstr>add_CT_9</vt:lpstr>
      <vt:lpstr>add_MO_1</vt:lpstr>
      <vt:lpstr>add_MO_2</vt:lpstr>
      <vt:lpstr>add_MO_9</vt:lpstr>
      <vt:lpstr>add_MO_List05_1</vt:lpstr>
      <vt:lpstr>add_MO_List05_2</vt:lpstr>
      <vt:lpstr>add_MO_List05_9</vt:lpstr>
      <vt:lpstr>add_MR_List05_1</vt:lpstr>
      <vt:lpstr>add_MR_List05_2</vt:lpstr>
      <vt:lpstr>add_MR_List05_9</vt:lpstr>
      <vt:lpstr>add_Rate_1</vt:lpstr>
      <vt:lpstr>add_Rate_2</vt:lpstr>
      <vt:lpstr>add_Rate_9</vt:lpstr>
      <vt:lpstr>add_TER_List05_1</vt:lpstr>
      <vt:lpstr>add_TER_List05_2</vt:lpstr>
      <vt:lpstr>add_TER_List05_9</vt:lpstr>
      <vt:lpstr>add_Warm_1</vt:lpstr>
      <vt:lpstr>add_Warm_2</vt:lpstr>
      <vt:lpstr>apr_10</vt:lpstr>
      <vt:lpstr>apr_2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водоотведения (цены и тарифы)</dc:title>
  <dc:subject>Показатели, подлежащие раскрытию в сфере водоотведения (цены и тарифы)</dc:subject>
  <dc:creator>--</dc:creator>
  <dc:description/>
  <cp:lastModifiedBy>Мой ПК</cp:lastModifiedBy>
  <cp:lastPrinted>2013-08-29T08:11:20Z</cp:lastPrinted>
  <dcterms:created xsi:type="dcterms:W3CDTF">2004-05-21T07:18:45Z</dcterms:created>
  <dcterms:modified xsi:type="dcterms:W3CDTF">2021-12-10T09:34:34Z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