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xlsBook"/>
  <mc:AlternateContent xmlns:mc="http://schemas.openxmlformats.org/markup-compatibility/2006">
    <mc:Choice Requires="x15">
      <x15ac:absPath xmlns:x15ac="http://schemas.microsoft.com/office/spreadsheetml/2010/11/ac" url="C:\Users\Мой ПК\Desktop\ЖКХ\Раб.стол\"/>
    </mc:Choice>
  </mc:AlternateContent>
  <xr:revisionPtr revIDLastSave="0" documentId="8_{22A43C0C-D3D3-464C-84D7-39B3E6FA5276}" xr6:coauthVersionLast="47" xr6:coauthVersionMax="47" xr10:uidLastSave="{00000000-0000-0000-0000-000000000000}"/>
  <bookViews>
    <workbookView xWindow="-120" yWindow="-120" windowWidth="20730" windowHeight="11160" tabRatio="887" firstSheet="3" activeTab="3" xr2:uid="{00000000-000D-0000-FFFF-FFFF00000000}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state="veryHidden" r:id="rId13"/>
    <sheet name="Форма 2.2 | Т-пит" sheetId="560" state="veryHidden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r:id="rId17"/>
    <sheet name="Форма 2.3 | Т-подкл" sheetId="566" r:id="rId18"/>
    <sheet name="Форма 1.0.1 | Форма 2.11" sheetId="622" r:id="rId19"/>
    <sheet name="Форма 2.11" sheetId="608" r:id="rId20"/>
    <sheet name="Форма 1.0.1 | Форма 2.12" sheetId="625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2">'Форма 1.0.1 | Т-транс'!$G$17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2.2 | Т-тех'!$M$28</definedName>
    <definedName name="add_CT_2">'Форма 2.2 | Т-транс'!$M$28</definedName>
    <definedName name="add_CT_3">'Форма 2.2 | Т-подвоз'!$M$28</definedName>
    <definedName name="add_CT_4">'Форма 2.2 | Т-пит'!$M$28</definedName>
    <definedName name="add_CT_9">'Форма 2.3 | Т-подкл(инд)'!$M$28</definedName>
    <definedName name="add_MO_1">'Форма 2.2 | Т-тех'!$M$29</definedName>
    <definedName name="add_MO_2">'Форма 2.2 | Т-транс'!$M$29</definedName>
    <definedName name="add_MO_3">'Форма 2.2 | Т-подвоз'!$M$29</definedName>
    <definedName name="add_MO_4">'Форма 2.2 | Т-пит'!$M$29</definedName>
    <definedName name="add_MO_9">'Форма 2.3 | Т-подкл(инд)'!$M$29</definedName>
    <definedName name="add_MO_List05_1">'Форма 1.0.1 | Т-тех'!$G$14</definedName>
    <definedName name="add_MO_List05_2">'Форма 1.0.1 | Т-транс'!$G$14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2">'Форма 1.0.1 | Т-транс'!$G$15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2.2 | Т-тех'!$M$30</definedName>
    <definedName name="add_Rate_2">'Форма 2.2 | Т-транс'!$M$30</definedName>
    <definedName name="add_Rate_3">'Форма 2.2 | Т-подвоз'!$M$30</definedName>
    <definedName name="add_Rate_4">'Форма 2.2 | Т-пит'!$M$30</definedName>
    <definedName name="add_Rate_9">'Форма 2.3 | Т-подкл(инд)'!$M$30</definedName>
    <definedName name="add_TER_List05_1">'Форма 1.0.1 | Т-тех'!$G$16</definedName>
    <definedName name="add_TER_List05_2">'Форма 1.0.1 | Т-транс'!$G$16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Территории!$D$60:$L$60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Т-подкл'!$M$19:$AL$27</definedName>
    <definedName name="checkCell_List06_10_double_date">'Форма 2.3 | Т-подкл'!$AM$19:$AM$27</definedName>
    <definedName name="checkCell_List06_10_plata1">'Форма 2.3 | Т-подкл'!$AC$15:$AD$27</definedName>
    <definedName name="checkCell_List06_10_plata2">'Форма 2.3 | Т-подкл'!$AE$15:$AF$27</definedName>
    <definedName name="checkCell_List06_10_unique">'Форма 2.3 | Т-подкл'!$AN$19:$AN$27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Т-пит'!$M$18:$W$30</definedName>
    <definedName name="checkCell_List06_4_double_date">'Форма 2.2 | Т-пит'!$X$18:$X$30</definedName>
    <definedName name="checkCell_List06_4_unique_t">'Форма 2.2 | Т-пит'!$M$18:$M$30</definedName>
    <definedName name="checkCell_List06_4_unique_t1">'Форма 2.2 | Т-пит'!$Y$18:$Y$30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Т-подкл'!$F$7:$I$73</definedName>
    <definedName name="checkCells_List05_11">'Форма 1.0.1 | Форма 2.11'!$F$7:$I$73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REESTR_DS!$B$2:$B$18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Территории!$P$11:$P$60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REESTR_MO!$A$2:$D$348</definedName>
    <definedName name="List01_CheckC">Территории!$D$11:$L$60</definedName>
    <definedName name="List01_NameCol">Территории!$K$1:$M$1</definedName>
    <definedName name="List01_REESTR_MO">Территории!$H$11:$L$60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Т-подкл'!$Y$18:$Y$27</definedName>
    <definedName name="List06_10_flagTN">'Форма 2.3 | Т-подкл'!$Q$18:$T$27</definedName>
    <definedName name="List06_10_flagTS">'Форма 2.3 | Т-подкл'!$U$18:$X$27</definedName>
    <definedName name="List06_10_MC2">'Форма 2.3 | Т-подкл'!$AK$19:$AK$27</definedName>
    <definedName name="List06_10_note">'Форма 2.3 | Т-подкл'!$AL$19:$AL$27</definedName>
    <definedName name="List06_10_Period">'Форма 2.3 | Т-подкл'!$AC$19:$AJ$27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Т-пит'!$V$18:$V$30</definedName>
    <definedName name="List06_4_note">'Форма 2.2 | Т-пит'!$W$18:$W$30</definedName>
    <definedName name="List06_4_Period">'Форма 2.2 | Т-пит'!$O$18:$U$30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Территории!$K$11:$K$60</definedName>
    <definedName name="MODesc">'Перечень тарифов'!$N$20:$N$25</definedName>
    <definedName name="MONTH">TEHSHEET!$E$2:$E$13</definedName>
    <definedName name="mr_List01">Территории!$H$11:$H$60</definedName>
    <definedName name="mrCopy_List01">Территории!$M$11:$M$60</definedName>
    <definedName name="mrmoCopy_List01">Территории!$R$11:$R$60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Территории!$C$11:$C$60</definedName>
    <definedName name="pDel_List01_1">Территории!$F$11:$F$60</definedName>
    <definedName name="pDel_List01_2">Территории!$I$11:$I$60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Т-подкл'!$R$19:$R$27</definedName>
    <definedName name="pDel_List06_10_4">'Форма 2.3 | Т-подкл'!$V$19:$V$27</definedName>
    <definedName name="pDel_List06_10_5">'Форма 2.3 | Т-подкл'!$Z$19:$Z$27</definedName>
    <definedName name="pDel_List06_10_6">'Форма 2.3 | Т-подкл'!$K$19:$K$27</definedName>
    <definedName name="pDel_List06_10_7">'Форма 2.3 | Т-подкл'!$N$18:$N$27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Т-пит'!$I$18:$K$31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Территории!$E$60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Т-подкл'!$AK$15:$AK$27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Т-пит'!$V$18:$V$30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REESTR_ORG!$A$2:$J$154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Территории!$E$11:$E$60</definedName>
    <definedName name="terCopy_List01">Территории!$Q$11:$Q$60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7" i="566" l="1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L19" i="566"/>
  <c r="N19" i="566"/>
  <c r="L20" i="566"/>
  <c r="L21" i="566"/>
  <c r="L22" i="566"/>
  <c r="AM22" i="566"/>
  <c r="AN22" i="566"/>
  <c r="AF23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H72" i="625"/>
  <c r="H71" i="625"/>
  <c r="H68" i="625"/>
  <c r="H67" i="625"/>
  <c r="H64" i="625"/>
  <c r="H63" i="625"/>
  <c r="H60" i="625"/>
  <c r="H59" i="625"/>
  <c r="H56" i="625"/>
  <c r="H55" i="625"/>
  <c r="H52" i="625"/>
  <c r="H51" i="625"/>
  <c r="H48" i="625"/>
  <c r="H47" i="625"/>
  <c r="H44" i="625"/>
  <c r="H43" i="625"/>
  <c r="H40" i="625"/>
  <c r="H39" i="625"/>
  <c r="H36" i="625"/>
  <c r="H35" i="625"/>
  <c r="H32" i="625"/>
  <c r="H31" i="625"/>
  <c r="H28" i="625"/>
  <c r="H27" i="625"/>
  <c r="H24" i="625"/>
  <c r="H23" i="625"/>
  <c r="H20" i="625"/>
  <c r="H19" i="625"/>
  <c r="H16" i="625"/>
  <c r="H15" i="625"/>
  <c r="H12" i="625"/>
  <c r="H11" i="625"/>
  <c r="H9" i="625"/>
  <c r="H8" i="625"/>
  <c r="H7" i="625"/>
  <c r="H72" i="622"/>
  <c r="H71" i="622"/>
  <c r="H68" i="622"/>
  <c r="H67" i="622"/>
  <c r="H64" i="622"/>
  <c r="H63" i="622"/>
  <c r="H60" i="622"/>
  <c r="H59" i="622"/>
  <c r="H56" i="622"/>
  <c r="H55" i="622"/>
  <c r="H52" i="622"/>
  <c r="H51" i="622"/>
  <c r="H48" i="622"/>
  <c r="H47" i="622"/>
  <c r="H44" i="622"/>
  <c r="H43" i="622"/>
  <c r="H40" i="622"/>
  <c r="H39" i="622"/>
  <c r="H36" i="622"/>
  <c r="H35" i="622"/>
  <c r="H32" i="622"/>
  <c r="H31" i="622"/>
  <c r="H28" i="622"/>
  <c r="H27" i="622"/>
  <c r="H24" i="622"/>
  <c r="H23" i="622"/>
  <c r="H20" i="622"/>
  <c r="H19" i="622"/>
  <c r="H16" i="622"/>
  <c r="H15" i="622"/>
  <c r="H12" i="622"/>
  <c r="H9" i="622"/>
  <c r="H8" i="622"/>
  <c r="H72" i="618"/>
  <c r="H71" i="618"/>
  <c r="H68" i="618"/>
  <c r="H67" i="618"/>
  <c r="H64" i="618"/>
  <c r="H63" i="618"/>
  <c r="H60" i="618"/>
  <c r="H59" i="618"/>
  <c r="H56" i="618"/>
  <c r="H55" i="618"/>
  <c r="H52" i="618"/>
  <c r="H51" i="618"/>
  <c r="H48" i="618"/>
  <c r="H47" i="618"/>
  <c r="H44" i="618"/>
  <c r="H43" i="618"/>
  <c r="H40" i="618"/>
  <c r="H39" i="618"/>
  <c r="H36" i="618"/>
  <c r="H35" i="618"/>
  <c r="H32" i="618"/>
  <c r="H31" i="618"/>
  <c r="H28" i="618"/>
  <c r="H27" i="618"/>
  <c r="H24" i="618"/>
  <c r="H23" i="618"/>
  <c r="H20" i="618"/>
  <c r="H19" i="618"/>
  <c r="H16" i="618"/>
  <c r="H15" i="618"/>
  <c r="H12" i="618"/>
  <c r="H9" i="618"/>
  <c r="H8" i="618"/>
  <c r="F73" i="625"/>
  <c r="F71" i="625"/>
  <c r="F66" i="625"/>
  <c r="F64" i="625"/>
  <c r="F57" i="625"/>
  <c r="F55" i="625"/>
  <c r="F50" i="625"/>
  <c r="F48" i="625"/>
  <c r="F41" i="625"/>
  <c r="F39" i="625"/>
  <c r="F34" i="625"/>
  <c r="F32" i="625"/>
  <c r="F25" i="625"/>
  <c r="F23" i="625"/>
  <c r="F18" i="625"/>
  <c r="F16" i="625"/>
  <c r="F9" i="625"/>
  <c r="F70" i="625"/>
  <c r="F68" i="625"/>
  <c r="F61" i="625"/>
  <c r="F59" i="625"/>
  <c r="F54" i="625"/>
  <c r="F52" i="625"/>
  <c r="F45" i="625"/>
  <c r="F43" i="625"/>
  <c r="F38" i="625"/>
  <c r="F36" i="625"/>
  <c r="F29" i="625"/>
  <c r="F27" i="625"/>
  <c r="F22" i="625"/>
  <c r="F20" i="625"/>
  <c r="F13" i="625"/>
  <c r="F11" i="625"/>
  <c r="F72" i="625"/>
  <c r="F65" i="625"/>
  <c r="F63" i="625"/>
  <c r="F58" i="625"/>
  <c r="F56" i="625"/>
  <c r="F49" i="625"/>
  <c r="F47" i="625"/>
  <c r="F42" i="625"/>
  <c r="F40" i="625"/>
  <c r="F33" i="625"/>
  <c r="F31" i="625"/>
  <c r="F26" i="625"/>
  <c r="F24" i="625"/>
  <c r="F17" i="625"/>
  <c r="F15" i="625"/>
  <c r="F10" i="625"/>
  <c r="F8" i="625"/>
  <c r="F69" i="625"/>
  <c r="F67" i="625"/>
  <c r="F62" i="625"/>
  <c r="F60" i="625"/>
  <c r="F53" i="625"/>
  <c r="F51" i="625"/>
  <c r="F46" i="625"/>
  <c r="F44" i="625"/>
  <c r="F37" i="625"/>
  <c r="F35" i="625"/>
  <c r="F30" i="625"/>
  <c r="F28" i="625"/>
  <c r="F21" i="625"/>
  <c r="F19" i="625"/>
  <c r="F14" i="625"/>
  <c r="F12" i="625"/>
  <c r="F70" i="622"/>
  <c r="F71" i="622"/>
  <c r="F72" i="622"/>
  <c r="F73" i="622"/>
  <c r="F66" i="622"/>
  <c r="F67" i="622"/>
  <c r="F69" i="622"/>
  <c r="F68" i="622"/>
  <c r="F62" i="622"/>
  <c r="F63" i="622"/>
  <c r="F64" i="622"/>
  <c r="F65" i="622"/>
  <c r="F58" i="622"/>
  <c r="F59" i="622"/>
  <c r="F61" i="622"/>
  <c r="F60" i="622"/>
  <c r="F54" i="622"/>
  <c r="F55" i="622"/>
  <c r="F56" i="622"/>
  <c r="F57" i="622"/>
  <c r="F50" i="622"/>
  <c r="F51" i="622"/>
  <c r="F52" i="622"/>
  <c r="F53" i="622"/>
  <c r="F46" i="622"/>
  <c r="F47" i="622"/>
  <c r="F48" i="622"/>
  <c r="F49" i="622"/>
  <c r="F42" i="622"/>
  <c r="F43" i="622"/>
  <c r="F45" i="622"/>
  <c r="F44" i="622"/>
  <c r="F38" i="622"/>
  <c r="F39" i="622"/>
  <c r="F41" i="622"/>
  <c r="F40" i="622"/>
  <c r="F34" i="622"/>
  <c r="F35" i="622"/>
  <c r="F37" i="622"/>
  <c r="F36" i="622"/>
  <c r="F30" i="622"/>
  <c r="F31" i="622"/>
  <c r="F33" i="622"/>
  <c r="F32" i="622"/>
  <c r="F26" i="622"/>
  <c r="F27" i="622"/>
  <c r="F28" i="622"/>
  <c r="F29" i="622"/>
  <c r="F22" i="622"/>
  <c r="F23" i="622"/>
  <c r="F24" i="622"/>
  <c r="F25" i="622"/>
  <c r="F18" i="622"/>
  <c r="F19" i="622"/>
  <c r="F21" i="622"/>
  <c r="F20" i="622"/>
  <c r="F14" i="622"/>
  <c r="F15" i="622"/>
  <c r="F17" i="622"/>
  <c r="F16" i="622"/>
  <c r="F70" i="618"/>
  <c r="F71" i="618"/>
  <c r="F72" i="618"/>
  <c r="F73" i="618"/>
  <c r="F66" i="618"/>
  <c r="F67" i="618"/>
  <c r="F69" i="618"/>
  <c r="F68" i="618"/>
  <c r="F62" i="618"/>
  <c r="F63" i="618"/>
  <c r="F65" i="618"/>
  <c r="F64" i="618"/>
  <c r="F58" i="618"/>
  <c r="F59" i="618"/>
  <c r="F61" i="618"/>
  <c r="F60" i="618"/>
  <c r="F54" i="618"/>
  <c r="F55" i="618"/>
  <c r="F56" i="618"/>
  <c r="F57" i="618"/>
  <c r="F50" i="618"/>
  <c r="F51" i="618"/>
  <c r="F53" i="618"/>
  <c r="F52" i="618"/>
  <c r="F46" i="618"/>
  <c r="F47" i="618"/>
  <c r="F49" i="618"/>
  <c r="F48" i="618"/>
  <c r="F42" i="618"/>
  <c r="F43" i="618"/>
  <c r="F45" i="618"/>
  <c r="F44" i="618"/>
  <c r="F38" i="618"/>
  <c r="F39" i="618"/>
  <c r="F41" i="618"/>
  <c r="F40" i="618"/>
  <c r="F34" i="618"/>
  <c r="F35" i="618"/>
  <c r="F36" i="618"/>
  <c r="F37" i="618"/>
  <c r="F30" i="618"/>
  <c r="F31" i="618"/>
  <c r="F33" i="618"/>
  <c r="F32" i="618"/>
  <c r="F26" i="618"/>
  <c r="F27" i="618"/>
  <c r="F29" i="618"/>
  <c r="F28" i="618"/>
  <c r="F22" i="618"/>
  <c r="F23" i="618"/>
  <c r="F24" i="618"/>
  <c r="F25" i="618"/>
  <c r="F18" i="618"/>
  <c r="F19" i="618"/>
  <c r="F20" i="618"/>
  <c r="F21" i="618"/>
  <c r="F14" i="618"/>
  <c r="F15" i="618"/>
  <c r="F17" i="618"/>
  <c r="F16" i="618"/>
  <c r="R59" i="601" l="1"/>
  <c r="R58" i="601"/>
  <c r="R57" i="601"/>
  <c r="P57" i="601"/>
  <c r="R56" i="601"/>
  <c r="R55" i="601"/>
  <c r="R54" i="601"/>
  <c r="P54" i="601"/>
  <c r="R53" i="601"/>
  <c r="R52" i="601"/>
  <c r="R51" i="601"/>
  <c r="P51" i="601"/>
  <c r="R50" i="601"/>
  <c r="R49" i="601"/>
  <c r="R48" i="601"/>
  <c r="P48" i="601"/>
  <c r="R47" i="601"/>
  <c r="R46" i="601"/>
  <c r="R45" i="601"/>
  <c r="P45" i="601"/>
  <c r="R44" i="601"/>
  <c r="R43" i="601"/>
  <c r="R42" i="601"/>
  <c r="P42" i="601"/>
  <c r="R41" i="601"/>
  <c r="R40" i="601"/>
  <c r="R39" i="601"/>
  <c r="P39" i="601"/>
  <c r="R38" i="601"/>
  <c r="R37" i="601"/>
  <c r="R36" i="601"/>
  <c r="P36" i="601"/>
  <c r="R35" i="601"/>
  <c r="R34" i="601"/>
  <c r="R33" i="601"/>
  <c r="P33" i="601"/>
  <c r="R32" i="601"/>
  <c r="R31" i="601"/>
  <c r="R30" i="601"/>
  <c r="P30" i="601"/>
  <c r="R29" i="601"/>
  <c r="R28" i="601"/>
  <c r="R27" i="601"/>
  <c r="P27" i="601"/>
  <c r="R26" i="601"/>
  <c r="R25" i="601"/>
  <c r="R24" i="601"/>
  <c r="P24" i="601"/>
  <c r="R23" i="601"/>
  <c r="R22" i="601"/>
  <c r="R21" i="601"/>
  <c r="P21" i="601"/>
  <c r="R20" i="601"/>
  <c r="R19" i="601"/>
  <c r="R18" i="601"/>
  <c r="P18" i="601"/>
  <c r="R17" i="601"/>
  <c r="R16" i="601"/>
  <c r="R15" i="601"/>
  <c r="P15" i="601"/>
  <c r="R14" i="601"/>
  <c r="R13" i="601"/>
  <c r="R12" i="601"/>
  <c r="P12" i="601"/>
  <c r="M53" i="601"/>
  <c r="M13" i="601"/>
  <c r="M56" i="601"/>
  <c r="M52" i="601"/>
  <c r="M48" i="601"/>
  <c r="M44" i="601"/>
  <c r="M40" i="601"/>
  <c r="M36" i="601"/>
  <c r="M32" i="601"/>
  <c r="M28" i="601"/>
  <c r="M24" i="601"/>
  <c r="M20" i="601"/>
  <c r="M16" i="601"/>
  <c r="M12" i="601"/>
  <c r="M59" i="601"/>
  <c r="M55" i="601"/>
  <c r="M51" i="601"/>
  <c r="M47" i="601"/>
  <c r="M43" i="601"/>
  <c r="M39" i="601"/>
  <c r="M35" i="601"/>
  <c r="M31" i="601"/>
  <c r="M27" i="601"/>
  <c r="M23" i="601"/>
  <c r="M19" i="601"/>
  <c r="M15" i="601"/>
  <c r="M58" i="601"/>
  <c r="M54" i="601"/>
  <c r="M50" i="601"/>
  <c r="M46" i="601"/>
  <c r="M42" i="601"/>
  <c r="M38" i="601"/>
  <c r="M34" i="601"/>
  <c r="M30" i="601"/>
  <c r="M26" i="601"/>
  <c r="M22" i="601"/>
  <c r="M18" i="601"/>
  <c r="M14" i="601"/>
  <c r="M57" i="601"/>
  <c r="M49" i="601"/>
  <c r="M45" i="601"/>
  <c r="M41" i="601"/>
  <c r="M37" i="601"/>
  <c r="M33" i="601"/>
  <c r="M29" i="601"/>
  <c r="M25" i="601"/>
  <c r="M21" i="601"/>
  <c r="M17" i="601"/>
  <c r="H17" i="625" l="1"/>
  <c r="H17" i="622"/>
  <c r="H17" i="618"/>
  <c r="H33" i="625"/>
  <c r="H33" i="622"/>
  <c r="H33" i="618"/>
  <c r="H49" i="625"/>
  <c r="H49" i="622"/>
  <c r="H49" i="618"/>
  <c r="H65" i="625"/>
  <c r="H65" i="622"/>
  <c r="H65" i="618"/>
  <c r="H21" i="618"/>
  <c r="H21" i="625"/>
  <c r="H21" i="622"/>
  <c r="H37" i="618"/>
  <c r="H37" i="625"/>
  <c r="H37" i="622"/>
  <c r="H53" i="618"/>
  <c r="H53" i="625"/>
  <c r="H53" i="622"/>
  <c r="H69" i="618"/>
  <c r="H69" i="625"/>
  <c r="H69" i="622"/>
  <c r="H25" i="622"/>
  <c r="H25" i="618"/>
  <c r="H25" i="625"/>
  <c r="H41" i="622"/>
  <c r="H41" i="618"/>
  <c r="H41" i="625"/>
  <c r="H57" i="622"/>
  <c r="H57" i="618"/>
  <c r="H57" i="625"/>
  <c r="H73" i="622"/>
  <c r="H73" i="618"/>
  <c r="H73" i="625"/>
  <c r="H13" i="625"/>
  <c r="H13" i="622"/>
  <c r="H13" i="618"/>
  <c r="H29" i="625"/>
  <c r="H29" i="622"/>
  <c r="H29" i="618"/>
  <c r="H45" i="625"/>
  <c r="H45" i="622"/>
  <c r="H45" i="618"/>
  <c r="H61" i="625"/>
  <c r="H61" i="622"/>
  <c r="H61" i="618"/>
  <c r="M9" i="598"/>
  <c r="M8" i="598"/>
  <c r="M9" i="560"/>
  <c r="M8" i="560"/>
  <c r="M9" i="559"/>
  <c r="M8" i="559"/>
  <c r="M9" i="567"/>
  <c r="M8" i="567"/>
  <c r="M9" i="530"/>
  <c r="M8" i="530"/>
  <c r="B2" i="525"/>
  <c r="B3" i="525"/>
  <c r="N10" i="598" l="1"/>
  <c r="N9" i="598"/>
  <c r="N8" i="598"/>
  <c r="N7" i="598"/>
  <c r="M7" i="598"/>
  <c r="O10" i="560"/>
  <c r="O9" i="560"/>
  <c r="O8" i="560"/>
  <c r="O7" i="560"/>
  <c r="M7" i="560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O17" i="560"/>
  <c r="P17" i="560" s="1"/>
  <c r="Q17" i="560" s="1"/>
  <c r="R17" i="560" s="1"/>
  <c r="S17" i="560" s="1"/>
  <c r="U17" i="560" s="1"/>
  <c r="V17" i="560" s="1"/>
  <c r="W17" i="560" s="1"/>
  <c r="Z23" i="560"/>
  <c r="Q24" i="560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9" i="617"/>
  <c r="L21" i="559"/>
  <c r="X34" i="471"/>
  <c r="Y22" i="567"/>
  <c r="L81" i="471"/>
  <c r="L22" i="598"/>
  <c r="F9" i="616"/>
  <c r="F12" i="613"/>
  <c r="L18" i="567"/>
  <c r="L166" i="471"/>
  <c r="L20" i="559"/>
  <c r="L62" i="471"/>
  <c r="F291" i="471"/>
  <c r="F12" i="622"/>
  <c r="L20" i="530"/>
  <c r="M254" i="471"/>
  <c r="L31" i="471"/>
  <c r="F13" i="613"/>
  <c r="X66" i="471"/>
  <c r="AD97" i="471"/>
  <c r="L22" i="560"/>
  <c r="X154" i="471"/>
  <c r="Y136" i="471"/>
  <c r="F9" i="614"/>
  <c r="F13" i="617"/>
  <c r="M249" i="471"/>
  <c r="L50" i="471"/>
  <c r="F12" i="614"/>
  <c r="L21" i="598"/>
  <c r="Y33" i="471"/>
  <c r="L49" i="471"/>
  <c r="L22" i="530"/>
  <c r="Y65" i="471"/>
  <c r="F12" i="615"/>
  <c r="L18" i="560"/>
  <c r="L80" i="471"/>
  <c r="F10" i="616"/>
  <c r="Y22" i="559"/>
  <c r="L22" i="567"/>
  <c r="L33" i="471"/>
  <c r="F8" i="617"/>
  <c r="L82" i="471"/>
  <c r="L64" i="471"/>
  <c r="L61" i="471"/>
  <c r="L19" i="530"/>
  <c r="E2" i="437"/>
  <c r="F9" i="622"/>
  <c r="F11" i="614"/>
  <c r="Y22" i="560"/>
  <c r="L46" i="471"/>
  <c r="F293" i="471"/>
  <c r="L23" i="559"/>
  <c r="Y119" i="471"/>
  <c r="F13" i="622"/>
  <c r="L65" i="471"/>
  <c r="L21" i="560"/>
  <c r="L167" i="471"/>
  <c r="Y153" i="471"/>
  <c r="L19" i="559"/>
  <c r="F11" i="613"/>
  <c r="F11" i="622"/>
  <c r="X120" i="471"/>
  <c r="L21" i="530"/>
  <c r="L63" i="471"/>
  <c r="L29" i="471"/>
  <c r="F10" i="614"/>
  <c r="F290" i="471"/>
  <c r="L22" i="559"/>
  <c r="AC98" i="471"/>
  <c r="F13" i="615"/>
  <c r="F11" i="616"/>
  <c r="L18" i="559"/>
  <c r="X50" i="471"/>
  <c r="X23" i="560"/>
  <c r="L30" i="471"/>
  <c r="L19" i="560"/>
  <c r="X23" i="559"/>
  <c r="AN169" i="471"/>
  <c r="L20" i="560"/>
  <c r="F9" i="615"/>
  <c r="F10" i="615"/>
  <c r="L169" i="471"/>
  <c r="L168" i="471"/>
  <c r="F8" i="616"/>
  <c r="L183" i="471"/>
  <c r="L34" i="471"/>
  <c r="F9" i="613"/>
  <c r="F294" i="471"/>
  <c r="Y22" i="530"/>
  <c r="AC100" i="471"/>
  <c r="F289" i="471"/>
  <c r="L79" i="471"/>
  <c r="X137" i="471"/>
  <c r="L21" i="567"/>
  <c r="F8" i="615"/>
  <c r="L19" i="598"/>
  <c r="L47" i="471"/>
  <c r="Y81" i="471"/>
  <c r="L19" i="567"/>
  <c r="F8" i="622"/>
  <c r="F12" i="617"/>
  <c r="AN22" i="598"/>
  <c r="L23" i="567"/>
  <c r="F8" i="614"/>
  <c r="Y49" i="471"/>
  <c r="X23" i="567"/>
  <c r="F10" i="617"/>
  <c r="L48" i="471"/>
  <c r="L23" i="530"/>
  <c r="L20" i="598"/>
  <c r="L182" i="471"/>
  <c r="L66" i="471"/>
  <c r="F11" i="617"/>
  <c r="L20" i="567"/>
  <c r="F12" i="616"/>
  <c r="L45" i="471"/>
  <c r="F10" i="622"/>
  <c r="X82" i="471"/>
  <c r="F11" i="615"/>
  <c r="M259" i="471"/>
  <c r="F10" i="613"/>
  <c r="L78" i="471"/>
  <c r="F8" i="613"/>
  <c r="F292" i="471"/>
  <c r="F13" i="616"/>
  <c r="L18" i="530"/>
  <c r="L23" i="560"/>
  <c r="L184" i="471"/>
  <c r="F13" i="614"/>
  <c r="L77" i="471"/>
  <c r="L32" i="471"/>
  <c r="X23" i="530"/>
  <c r="L181" i="471"/>
  <c r="E3" i="437"/>
  <c r="F8" i="618"/>
  <c r="F10" i="618"/>
  <c r="F9" i="618"/>
  <c r="F12" i="618"/>
  <c r="F11" i="618"/>
  <c r="F13" i="618"/>
  <c r="AM184" i="471"/>
</calcChain>
</file>

<file path=xl/sharedStrings.xml><?xml version="1.0" encoding="utf-8"?>
<sst xmlns="http://schemas.openxmlformats.org/spreadsheetml/2006/main" count="4310" uniqueCount="1954">
  <si>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</si>
  <si>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</si>
  <si>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</si>
  <si>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</si>
  <si>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</si>
  <si>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</si>
  <si>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</si>
  <si>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</si>
  <si>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</si>
  <si>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</si>
  <si>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</si>
  <si>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</si>
  <si>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</si>
  <si>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</si>
  <si>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</si>
  <si>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</si>
  <si>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</si>
  <si>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</si>
  <si>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</si>
  <si>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</si>
  <si>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</si>
  <si>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</si>
  <si>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</si>
  <si>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</si>
  <si>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</si>
  <si>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</si>
  <si>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</si>
  <si>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</si>
  <si>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</si>
  <si>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</si>
  <si>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</si>
  <si>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</si>
  <si>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</si>
  <si>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</si>
  <si>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</si>
  <si>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</si>
  <si>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</si>
  <si>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</si>
  <si>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</si>
  <si>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</si>
  <si>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</si>
  <si>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</si>
  <si>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</si>
  <si>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</si>
  <si>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</si>
  <si>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</si>
  <si>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</si>
  <si>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</si>
  <si>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</si>
  <si>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</si>
  <si>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</si>
  <si>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</si>
  <si>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</si>
  <si>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</si>
  <si>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</si>
  <si>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</si>
  <si>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</si>
  <si>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</si>
  <si>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</si>
  <si>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</si>
  <si>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</si>
  <si>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</si>
  <si>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</si>
  <si>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</si>
  <si>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</si>
  <si>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</si>
  <si>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</si>
  <si>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</si>
  <si>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</si>
  <si>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</si>
  <si>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</si>
  <si>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</si>
  <si>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</si>
  <si>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</si>
  <si>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</si>
  <si>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</si>
  <si>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</si>
  <si>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</si>
  <si>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</si>
  <si>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</si>
  <si>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</si>
  <si>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</si>
  <si>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</si>
  <si>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</si>
  <si>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</si>
  <si>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</si>
  <si>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</si>
  <si>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</si>
  <si>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</si>
  <si>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</si>
  <si>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</si>
  <si>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</si>
  <si>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</si>
  <si>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</si>
  <si>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</si>
  <si>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</si>
  <si>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</si>
  <si>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</si>
  <si>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</si>
  <si>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</si>
  <si>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</si>
  <si>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</si>
  <si>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</si>
  <si>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</si>
  <si>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</si>
  <si>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</si>
  <si>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</si>
  <si>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</si>
  <si>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</si>
  <si>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</si>
  <si>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</si>
  <si>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</si>
  <si>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</si>
  <si>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</si>
  <si>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</si>
  <si>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</si>
  <si>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</si>
  <si>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</si>
  <si>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</si>
  <si>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</si>
  <si>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</si>
  <si>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</si>
  <si>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</si>
  <si>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</si>
  <si>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</si>
  <si>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</si>
  <si>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</si>
  <si>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</si>
  <si>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</si>
  <si>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</si>
  <si>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</si>
  <si>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</si>
  <si>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</si>
  <si>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</si>
  <si>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</si>
  <si>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</si>
  <si>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</si>
  <si>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</si>
  <si>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</si>
  <si>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</si>
  <si>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</si>
  <si>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</si>
  <si>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</si>
  <si>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</si>
  <si>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</si>
  <si>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</si>
  <si>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</si>
  <si>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</si>
  <si>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</si>
  <si>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</si>
  <si>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</si>
  <si>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</si>
  <si>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</si>
  <si>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</si>
  <si>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</si>
  <si>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</si>
  <si>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</si>
  <si>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</si>
  <si>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</si>
  <si>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</si>
  <si>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</si>
  <si>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</si>
  <si>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</si>
  <si>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</si>
  <si>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</si>
  <si>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</si>
  <si>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</si>
  <si>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</si>
  <si>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</si>
  <si>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</si>
  <si>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</si>
  <si>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</si>
  <si>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</si>
  <si>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</si>
  <si>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</si>
  <si>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</si>
  <si>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</si>
  <si>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</si>
  <si>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</si>
  <si>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</si>
  <si>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</si>
  <si>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</si>
  <si>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</si>
  <si>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</si>
  <si>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</si>
  <si>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</si>
  <si>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</si>
  <si>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</si>
  <si>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</si>
  <si>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</si>
  <si>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</si>
  <si>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</si>
  <si>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</si>
  <si>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</si>
  <si>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</si>
  <si>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</si>
  <si>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</si>
  <si>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</si>
  <si>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</si>
  <si>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</si>
  <si>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</si>
  <si>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</si>
  <si>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</si>
  <si>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</si>
  <si>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</si>
  <si>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</si>
  <si>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</si>
  <si>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</si>
  <si>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</si>
  <si>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</si>
  <si>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</si>
  <si>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</si>
  <si>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</si>
  <si>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</si>
  <si>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</si>
  <si>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</si>
  <si>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</si>
  <si>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</si>
  <si>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</si>
  <si>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</si>
  <si>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</si>
  <si>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</si>
  <si>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</si>
  <si>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</si>
  <si>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</si>
  <si>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</si>
  <si>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</si>
  <si>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</si>
  <si>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</si>
  <si>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</si>
  <si>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</si>
  <si>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</si>
  <si>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</si>
  <si>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</si>
  <si>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</si>
  <si>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</si>
  <si>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</si>
  <si>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</si>
  <si>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</si>
  <si>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</si>
  <si>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</si>
  <si>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</si>
  <si>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</si>
  <si>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</si>
  <si>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</si>
  <si>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</si>
  <si>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</si>
  <si>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</si>
  <si>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</si>
  <si>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</si>
  <si>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</si>
  <si>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</si>
  <si>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</si>
  <si>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</si>
  <si>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</si>
  <si>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</si>
  <si>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</si>
  <si>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</si>
  <si>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</si>
  <si>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</si>
  <si>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</si>
  <si>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</si>
  <si>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</si>
  <si>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</si>
  <si>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</si>
  <si>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</si>
  <si>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</si>
  <si>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</si>
  <si>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</si>
  <si>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</si>
  <si>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</si>
  <si>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</si>
  <si>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</si>
  <si>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</si>
  <si>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</si>
  <si>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</si>
  <si>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</si>
  <si>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</si>
  <si>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</si>
  <si>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</si>
  <si>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</si>
  <si>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</si>
  <si>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</si>
  <si>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</si>
  <si>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</si>
  <si>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</si>
  <si>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</si>
  <si>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</si>
  <si>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</si>
  <si>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</si>
  <si>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</si>
  <si>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</si>
  <si>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</si>
  <si>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</si>
  <si>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</si>
  <si>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</si>
  <si>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</si>
  <si>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</si>
  <si>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</si>
  <si>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</si>
  <si>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</si>
  <si>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</si>
  <si>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</si>
  <si>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</si>
  <si>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</si>
  <si>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</si>
  <si>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</si>
  <si>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</si>
  <si>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</si>
  <si>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</si>
  <si>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</si>
  <si>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</si>
  <si>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</si>
  <si>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</si>
  <si>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</si>
  <si>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</si>
  <si>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</si>
  <si>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</si>
  <si>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</si>
  <si>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</si>
  <si>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</si>
  <si>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</si>
  <si>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</si>
  <si>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</si>
  <si>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</si>
  <si>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</si>
  <si>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</si>
  <si>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</si>
  <si>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</si>
  <si>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</si>
  <si>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</si>
  <si>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</si>
  <si>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</si>
  <si>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</si>
  <si>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</si>
  <si>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</si>
  <si>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</si>
  <si>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</si>
  <si>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</si>
  <si>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</si>
  <si>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</si>
  <si>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</si>
  <si>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</si>
  <si>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</si>
  <si>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</si>
  <si>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</si>
  <si>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</si>
  <si>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</si>
  <si>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</si>
  <si>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</si>
  <si>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</si>
  <si>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</si>
  <si>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</si>
  <si>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</si>
  <si>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</si>
  <si>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</si>
  <si>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</si>
  <si>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</si>
  <si>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</si>
  <si>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</si>
  <si>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</si>
  <si>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</si>
  <si>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</si>
  <si>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</si>
  <si>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</si>
  <si>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</si>
  <si>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</si>
  <si>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</si>
  <si>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</si>
  <si>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</si>
  <si>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</si>
  <si>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</si>
  <si>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</si>
  <si>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</si>
  <si>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</si>
  <si>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</si>
  <si>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</si>
  <si>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</si>
  <si>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</si>
  <si>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</si>
  <si>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</si>
  <si>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</si>
  <si>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</si>
  <si>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</si>
  <si>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</si>
  <si>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</si>
  <si>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</si>
  <si>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</si>
  <si>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</si>
  <si>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</si>
  <si>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</si>
  <si>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</si>
  <si>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</si>
  <si>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</si>
  <si>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</si>
  <si>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</si>
  <si>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</si>
  <si>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</si>
  <si>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</si>
  <si>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</si>
  <si>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</si>
  <si>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</si>
  <si>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</si>
  <si>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</si>
  <si>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</si>
  <si>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</si>
  <si>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</si>
  <si>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</si>
  <si>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</si>
  <si>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</si>
  <si>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</si>
  <si>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</si>
  <si>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</si>
  <si>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</si>
  <si>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</si>
  <si>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</si>
  <si>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</si>
  <si>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</si>
  <si>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</si>
  <si>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</si>
  <si>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</si>
  <si>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</si>
  <si>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</si>
  <si>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</si>
  <si>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</si>
  <si>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</si>
  <si>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</si>
  <si>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</si>
  <si>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</si>
  <si>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</si>
  <si>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</si>
  <si>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</si>
  <si>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</si>
  <si>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</si>
  <si>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</si>
  <si>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</si>
  <si>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</si>
  <si>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</si>
  <si>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</si>
  <si>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</si>
  <si>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</si>
  <si>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</si>
  <si>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</si>
  <si>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</si>
  <si>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</si>
  <si>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</si>
  <si>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</si>
  <si>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</si>
  <si>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</si>
  <si>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</si>
  <si>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</si>
  <si>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</si>
  <si>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</si>
  <si>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</si>
  <si>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</si>
  <si>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</si>
  <si>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</si>
  <si>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</si>
  <si>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</si>
  <si>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</si>
  <si>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</si>
  <si>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</si>
  <si>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</si>
  <si>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</si>
  <si>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</si>
  <si>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</si>
  <si>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</si>
  <si>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</si>
  <si>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</si>
  <si>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</si>
  <si>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</si>
  <si>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</si>
  <si>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</si>
  <si>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</si>
  <si>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</si>
  <si>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</si>
  <si>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</si>
  <si>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</si>
  <si>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</si>
  <si>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</si>
  <si>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</si>
  <si>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</si>
  <si>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</si>
  <si>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</si>
  <si>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</si>
  <si>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</si>
  <si>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</si>
  <si>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</si>
  <si>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</si>
  <si>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</si>
  <si>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</si>
  <si>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</si>
  <si>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</si>
  <si>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</si>
  <si>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</si>
  <si>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</si>
  <si>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</si>
  <si>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</si>
  <si>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</si>
  <si>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</si>
  <si>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</si>
  <si>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</si>
  <si>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</si>
  <si>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</si>
  <si>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</si>
  <si>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</si>
  <si>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</si>
  <si>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</si>
  <si>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</si>
  <si>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</si>
  <si>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</si>
  <si>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</si>
  <si>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</si>
  <si>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</si>
  <si>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</si>
  <si>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</si>
  <si>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</si>
  <si>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</si>
  <si>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</si>
  <si>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</si>
  <si>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</si>
  <si>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</si>
  <si>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</si>
  <si>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</si>
  <si>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</si>
  <si>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</si>
  <si>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</si>
  <si>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</si>
  <si>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</si>
  <si>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</si>
  <si>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</si>
  <si>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</si>
  <si>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</si>
  <si>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</si>
  <si>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</si>
  <si>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</si>
  <si>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</si>
  <si>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</si>
  <si>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</si>
  <si>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</si>
  <si>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</si>
  <si>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</si>
  <si>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</si>
  <si>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</si>
  <si>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</si>
  <si>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</si>
  <si>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</si>
  <si>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</si>
  <si>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</si>
  <si>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</si>
  <si>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</si>
  <si>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</si>
  <si>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</si>
  <si>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</si>
  <si>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</si>
  <si>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</si>
  <si>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</si>
  <si>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</si>
  <si>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</si>
  <si>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</si>
  <si>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</si>
  <si>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</si>
  <si>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</si>
  <si>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</si>
  <si>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</si>
  <si>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</si>
  <si>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</si>
  <si>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</si>
  <si>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</si>
  <si>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</si>
  <si>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</si>
  <si>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</si>
  <si>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</si>
  <si>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</si>
  <si>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</si>
  <si>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</si>
  <si>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</si>
  <si>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</si>
  <si>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</si>
  <si>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</si>
  <si>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</si>
  <si>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</si>
  <si>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</si>
  <si>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</si>
  <si>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</si>
  <si>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</si>
  <si>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</si>
  <si>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</si>
  <si>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</si>
  <si>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</si>
  <si>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</si>
  <si>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</si>
  <si>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</si>
  <si>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</si>
  <si>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</si>
  <si>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</si>
  <si>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</si>
  <si>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</si>
  <si>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</si>
  <si>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</si>
  <si>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</si>
  <si>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</si>
  <si>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</si>
  <si>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</si>
  <si>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</si>
  <si>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</si>
  <si>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</si>
  <si>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</si>
  <si>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</si>
  <si>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</si>
  <si>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</si>
  <si>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</si>
  <si>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</si>
  <si>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</si>
  <si>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</si>
  <si>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</si>
  <si>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</si>
  <si>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</si>
  <si>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</si>
  <si>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</si>
  <si>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</si>
  <si>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</si>
  <si>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</si>
  <si>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</si>
  <si>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</si>
  <si>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</si>
  <si>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</si>
  <si>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</si>
  <si>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</si>
  <si>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</si>
  <si>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</si>
  <si>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</si>
  <si>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</si>
  <si>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</si>
  <si>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</si>
  <si>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</si>
  <si>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</si>
  <si>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</si>
  <si>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</si>
  <si>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</si>
  <si>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</si>
  <si>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</si>
  <si>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</si>
  <si>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</si>
  <si>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</si>
  <si>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</si>
  <si>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</si>
  <si>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</si>
  <si>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</si>
  <si>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</si>
  <si>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</si>
  <si>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</si>
  <si>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</si>
  <si>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</si>
  <si>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</si>
  <si>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</si>
  <si>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</si>
  <si>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</si>
  <si>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</si>
  <si>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</si>
  <si>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</si>
  <si>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</si>
  <si>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</si>
  <si>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</si>
  <si>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</si>
  <si>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</si>
  <si>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</si>
  <si>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</si>
  <si>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</si>
  <si>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</si>
  <si>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</si>
  <si>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</si>
  <si>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</si>
  <si>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</si>
  <si>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</si>
  <si>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</si>
  <si>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</si>
  <si>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</si>
  <si>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</si>
  <si>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</si>
  <si>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</si>
  <si>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</si>
  <si>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</si>
  <si>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</si>
  <si>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</si>
  <si>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</si>
  <si>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</si>
  <si>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</si>
  <si>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</si>
  <si>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</si>
  <si>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</si>
  <si>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</si>
  <si>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</si>
  <si>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</si>
  <si>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</si>
  <si>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</si>
  <si>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</si>
  <si>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</si>
  <si>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</si>
  <si>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</si>
  <si>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</si>
  <si>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</si>
  <si>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</si>
  <si>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</si>
  <si>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</si>
  <si>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</si>
  <si>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</si>
  <si>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</si>
  <si>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22.06.2021</t>
  </si>
  <si>
    <t>Беловский муниципальный район</t>
  </si>
  <si>
    <t>38602000</t>
  </si>
  <si>
    <t>Беличанский сельсовет</t>
  </si>
  <si>
    <t>38602404</t>
  </si>
  <si>
    <t>Беловский сельсовет</t>
  </si>
  <si>
    <t>38602408</t>
  </si>
  <si>
    <t>Бобравский сельсовет</t>
  </si>
  <si>
    <t>38602412</t>
  </si>
  <si>
    <t>Вишневский сельсовет</t>
  </si>
  <si>
    <t>38602416</t>
  </si>
  <si>
    <t>Гирьянский сельсовет</t>
  </si>
  <si>
    <t>38602420</t>
  </si>
  <si>
    <t>Долгобудский сельсовет</t>
  </si>
  <si>
    <t>38602424</t>
  </si>
  <si>
    <t>Ильковский сельсовет</t>
  </si>
  <si>
    <t>38602428</t>
  </si>
  <si>
    <t>Коммунаровский сельсовет</t>
  </si>
  <si>
    <t>38602430</t>
  </si>
  <si>
    <t>Кондратовский сельсовет</t>
  </si>
  <si>
    <t>38602432</t>
  </si>
  <si>
    <t>Корочанский сельсовет</t>
  </si>
  <si>
    <t>38602436</t>
  </si>
  <si>
    <t>Малосолдатский сельсовет</t>
  </si>
  <si>
    <t>38602438</t>
  </si>
  <si>
    <t>Пенский сельсовет</t>
  </si>
  <si>
    <t>38602452</t>
  </si>
  <si>
    <t>Песчанский сельсовет</t>
  </si>
  <si>
    <t>38602454</t>
  </si>
  <si>
    <t>Щеголянский сельсовет</t>
  </si>
  <si>
    <t>38602460</t>
  </si>
  <si>
    <t>Большесолдатский муниципальный район</t>
  </si>
  <si>
    <t>38603000</t>
  </si>
  <si>
    <t>Большесолдатский сельсовет</t>
  </si>
  <si>
    <t>38603403</t>
  </si>
  <si>
    <t>Волоконский сельсовет</t>
  </si>
  <si>
    <t>38603412</t>
  </si>
  <si>
    <t>Любимовский сельсовет</t>
  </si>
  <si>
    <t>38603425</t>
  </si>
  <si>
    <t>Любостанский сельсовет</t>
  </si>
  <si>
    <t>38603427</t>
  </si>
  <si>
    <t>Нижнегридинский сельсовет</t>
  </si>
  <si>
    <t>38603430</t>
  </si>
  <si>
    <t>Саморядовский сельсовет</t>
  </si>
  <si>
    <t>38603451</t>
  </si>
  <si>
    <t>Сторожевский сельсовет</t>
  </si>
  <si>
    <t>38603457</t>
  </si>
  <si>
    <t>Глушковский муниципальный район</t>
  </si>
  <si>
    <t>38604000</t>
  </si>
  <si>
    <t>Алексеевский сельсовет</t>
  </si>
  <si>
    <t>38604404</t>
  </si>
  <si>
    <t>Веселовский сельсовет</t>
  </si>
  <si>
    <t>38604412</t>
  </si>
  <si>
    <t>Званновский сельсовет</t>
  </si>
  <si>
    <t>38604420</t>
  </si>
  <si>
    <t>Карыжский сельсовет</t>
  </si>
  <si>
    <t>38604424</t>
  </si>
  <si>
    <t>Кобыльский сельсовет</t>
  </si>
  <si>
    <t>38604428</t>
  </si>
  <si>
    <t>Коровяковский сельсовет</t>
  </si>
  <si>
    <t>38604432</t>
  </si>
  <si>
    <t>Кульбакинский сельсовет</t>
  </si>
  <si>
    <t>38604436</t>
  </si>
  <si>
    <t>Марковский сельсовет</t>
  </si>
  <si>
    <t>38604440</t>
  </si>
  <si>
    <t>Нижнемордокский сельсовет</t>
  </si>
  <si>
    <t>38604444</t>
  </si>
  <si>
    <t>Попово-Лежачанский сельсовет</t>
  </si>
  <si>
    <t>38604448</t>
  </si>
  <si>
    <t>Сухиновский сельсовет</t>
  </si>
  <si>
    <t>38604456</t>
  </si>
  <si>
    <t>поселок Глушково</t>
  </si>
  <si>
    <t>38604151</t>
  </si>
  <si>
    <t>поселок Теткино</t>
  </si>
  <si>
    <t>38604155</t>
  </si>
  <si>
    <t>Горшеченский муниципальный район</t>
  </si>
  <si>
    <t>38606000</t>
  </si>
  <si>
    <t>Богатыревский сельсовет</t>
  </si>
  <si>
    <t>38606404</t>
  </si>
  <si>
    <t>Быковский сельсовет</t>
  </si>
  <si>
    <t>38606408</t>
  </si>
  <si>
    <t>Знаменский сельсовет</t>
  </si>
  <si>
    <t>38606412</t>
  </si>
  <si>
    <t>Ключевский сельсовет</t>
  </si>
  <si>
    <t>38606416</t>
  </si>
  <si>
    <t>Куньевский сельсовет</t>
  </si>
  <si>
    <t>38606424</t>
  </si>
  <si>
    <t>Нижнеборковский сельсовет</t>
  </si>
  <si>
    <t>38606428</t>
  </si>
  <si>
    <t>Никольский сельсовет</t>
  </si>
  <si>
    <t>38606432</t>
  </si>
  <si>
    <t>Новомеловский сельсовет</t>
  </si>
  <si>
    <t>38606436</t>
  </si>
  <si>
    <t>Солдатский сельсовет</t>
  </si>
  <si>
    <t>38606444</t>
  </si>
  <si>
    <t>Сосновский сельсовет</t>
  </si>
  <si>
    <t>38606448</t>
  </si>
  <si>
    <t>Среднеапоченский сельсовет</t>
  </si>
  <si>
    <t>38606452</t>
  </si>
  <si>
    <t>Старороговский сельсовет</t>
  </si>
  <si>
    <t>38606460</t>
  </si>
  <si>
    <t>Удобенский сельсовет</t>
  </si>
  <si>
    <t>38606468</t>
  </si>
  <si>
    <t>Ясеновский сельсовет</t>
  </si>
  <si>
    <t>38606472</t>
  </si>
  <si>
    <t>поселок Горшечное</t>
  </si>
  <si>
    <t>38606151</t>
  </si>
  <si>
    <t>Дмитриевский муниципальный район</t>
  </si>
  <si>
    <t>38608000</t>
  </si>
  <si>
    <t>Дерюгинский сельсовет</t>
  </si>
  <si>
    <t>38608416</t>
  </si>
  <si>
    <t>Крупецкой сельсовет</t>
  </si>
  <si>
    <t>38608420</t>
  </si>
  <si>
    <t>Новопершинский сельсовет</t>
  </si>
  <si>
    <t>38608432</t>
  </si>
  <si>
    <t>Первоавгустовский сельсовет</t>
  </si>
  <si>
    <t>38608438</t>
  </si>
  <si>
    <t>Поповский сельсовет</t>
  </si>
  <si>
    <t>38608444</t>
  </si>
  <si>
    <t>Почепский сельсовет</t>
  </si>
  <si>
    <t>38608448</t>
  </si>
  <si>
    <t>Старогородский сельсовет</t>
  </si>
  <si>
    <t>38608460</t>
  </si>
  <si>
    <t>город Дмитриев</t>
  </si>
  <si>
    <t>38608101</t>
  </si>
  <si>
    <t>Железногорский муниципальный район</t>
  </si>
  <si>
    <t>38610000</t>
  </si>
  <si>
    <t>Андросовский сельсовет</t>
  </si>
  <si>
    <t>38610404</t>
  </si>
  <si>
    <t>Веретенинский сельсовет</t>
  </si>
  <si>
    <t>38610410</t>
  </si>
  <si>
    <t>Волковский сельсовет</t>
  </si>
  <si>
    <t>38610412</t>
  </si>
  <si>
    <t>Городновский сельсовет</t>
  </si>
  <si>
    <t>38610414</t>
  </si>
  <si>
    <t>Кармановский сельсовет</t>
  </si>
  <si>
    <t>38610428</t>
  </si>
  <si>
    <t>Линецкий сельсовет</t>
  </si>
  <si>
    <t>38610416</t>
  </si>
  <si>
    <t>Михайловский сельсовет</t>
  </si>
  <si>
    <t>38610420</t>
  </si>
  <si>
    <t>Новоандросовский сельсовет</t>
  </si>
  <si>
    <t>38610424</t>
  </si>
  <si>
    <t>Разветьевский сельсовет</t>
  </si>
  <si>
    <t>38610432</t>
  </si>
  <si>
    <t>Рышковский сельсовет</t>
  </si>
  <si>
    <t>38610440</t>
  </si>
  <si>
    <t>Студенокский сельсовет</t>
  </si>
  <si>
    <t>38610446</t>
  </si>
  <si>
    <t>Троицкий сельсовет</t>
  </si>
  <si>
    <t>38610448</t>
  </si>
  <si>
    <t>поселок Магнитный</t>
  </si>
  <si>
    <t>38610160</t>
  </si>
  <si>
    <t>Золотухинский муниципальный район</t>
  </si>
  <si>
    <t>38612000</t>
  </si>
  <si>
    <t>Ануфриевский сельсовет</t>
  </si>
  <si>
    <t>38612404</t>
  </si>
  <si>
    <t>Апальковский сельсовет</t>
  </si>
  <si>
    <t>38612406</t>
  </si>
  <si>
    <t>Будановский сельсовет</t>
  </si>
  <si>
    <t>38612412</t>
  </si>
  <si>
    <t>Дмитриевский сельсовет</t>
  </si>
  <si>
    <t>38612428</t>
  </si>
  <si>
    <t>Донской сельсовет</t>
  </si>
  <si>
    <t>38612432</t>
  </si>
  <si>
    <t>Новоспасский сельсовет</t>
  </si>
  <si>
    <t>38612444</t>
  </si>
  <si>
    <t>Свободинский сельсовет</t>
  </si>
  <si>
    <t>38612456</t>
  </si>
  <si>
    <t>Солнечный сельсовет</t>
  </si>
  <si>
    <t>38612466</t>
  </si>
  <si>
    <t>Тазовский сельсовет</t>
  </si>
  <si>
    <t>38612468</t>
  </si>
  <si>
    <t>поселок Золотухино</t>
  </si>
  <si>
    <t>38612151</t>
  </si>
  <si>
    <t>Касторенский муниципальный район</t>
  </si>
  <si>
    <t>38614000</t>
  </si>
  <si>
    <t>38614408</t>
  </si>
  <si>
    <t>Андреевский сельсовет</t>
  </si>
  <si>
    <t>38614410</t>
  </si>
  <si>
    <t>Верхнеграйворонский сельсовет</t>
  </si>
  <si>
    <t>38614416</t>
  </si>
  <si>
    <t>Егорьевский сельсовет</t>
  </si>
  <si>
    <t>38614428</t>
  </si>
  <si>
    <t>Жерновецкий сельсовет</t>
  </si>
  <si>
    <t>38614432</t>
  </si>
  <si>
    <t>Котовский сельсовет</t>
  </si>
  <si>
    <t>38614436</t>
  </si>
  <si>
    <t>Краснодолинский сельсовет</t>
  </si>
  <si>
    <t>38614440</t>
  </si>
  <si>
    <t>Краснознаменский сельсовет</t>
  </si>
  <si>
    <t>38614444</t>
  </si>
  <si>
    <t>Лачиновский сельсовет</t>
  </si>
  <si>
    <t>38614448</t>
  </si>
  <si>
    <t>Ленинский сельсовет</t>
  </si>
  <si>
    <t>38614452</t>
  </si>
  <si>
    <t>Ореховский сельсовет</t>
  </si>
  <si>
    <t>38614464</t>
  </si>
  <si>
    <t>Семеновский сельсовет</t>
  </si>
  <si>
    <t>38614472</t>
  </si>
  <si>
    <t>Успенский сельсовет</t>
  </si>
  <si>
    <t>38614476</t>
  </si>
  <si>
    <t>поселок Касторное</t>
  </si>
  <si>
    <t>38614151</t>
  </si>
  <si>
    <t>поселок Новокасторное</t>
  </si>
  <si>
    <t>38614153</t>
  </si>
  <si>
    <t>поселок Олымский</t>
  </si>
  <si>
    <t>38614154</t>
  </si>
  <si>
    <t>Конышевский муниципальный район</t>
  </si>
  <si>
    <t>38616000</t>
  </si>
  <si>
    <t>Беляевский сельсовет</t>
  </si>
  <si>
    <t>38616404</t>
  </si>
  <si>
    <t>Ваблинский сельсовет</t>
  </si>
  <si>
    <t>38616408</t>
  </si>
  <si>
    <t>Захарковский сельсовет</t>
  </si>
  <si>
    <t>38616420</t>
  </si>
  <si>
    <t>Малогородьковский сельсовет</t>
  </si>
  <si>
    <t>38616426</t>
  </si>
  <si>
    <t>Машкинский сельсовет</t>
  </si>
  <si>
    <t>38616428</t>
  </si>
  <si>
    <t>Наумовский сельсовет</t>
  </si>
  <si>
    <t>38616432</t>
  </si>
  <si>
    <t>Платавский сельсовет</t>
  </si>
  <si>
    <t>38616436</t>
  </si>
  <si>
    <t>Прилепский сельсовет</t>
  </si>
  <si>
    <t>38616440</t>
  </si>
  <si>
    <t>Старобелицкий сельсовет</t>
  </si>
  <si>
    <t>38616444</t>
  </si>
  <si>
    <t>поселок Конышевка</t>
  </si>
  <si>
    <t>38616151</t>
  </si>
  <si>
    <t>Кореневский муниципальный район</t>
  </si>
  <si>
    <t>38618000</t>
  </si>
  <si>
    <t>Викторовский сельсовет</t>
  </si>
  <si>
    <t>38618412</t>
  </si>
  <si>
    <t>Комаровский сельсовет</t>
  </si>
  <si>
    <t>38618416</t>
  </si>
  <si>
    <t>Кореневский сельсовет</t>
  </si>
  <si>
    <t>38618420</t>
  </si>
  <si>
    <t>38618428</t>
  </si>
  <si>
    <t>Ольговский сельсовет</t>
  </si>
  <si>
    <t>38618432</t>
  </si>
  <si>
    <t>Пушкарский сельсовет</t>
  </si>
  <si>
    <t>38618436</t>
  </si>
  <si>
    <t>Снагостский сельсовет</t>
  </si>
  <si>
    <t>38618444</t>
  </si>
  <si>
    <t>Толпинский сельсовет</t>
  </si>
  <si>
    <t>38618448</t>
  </si>
  <si>
    <t>Шептуховский сельсовет</t>
  </si>
  <si>
    <t>38618452</t>
  </si>
  <si>
    <t>поселок Коренево</t>
  </si>
  <si>
    <t>38618151</t>
  </si>
  <si>
    <t>Курский муниципальный район</t>
  </si>
  <si>
    <t>38620000</t>
  </si>
  <si>
    <t>Бесединский сельсовет</t>
  </si>
  <si>
    <t>38620408</t>
  </si>
  <si>
    <t>Брежневский сельсовет</t>
  </si>
  <si>
    <t>38620412</t>
  </si>
  <si>
    <t>Винниковский сельсовет</t>
  </si>
  <si>
    <t>38620420</t>
  </si>
  <si>
    <t>Ворошневский сельсовет</t>
  </si>
  <si>
    <t>38620424</t>
  </si>
  <si>
    <t>Камышинский сельсовет</t>
  </si>
  <si>
    <t>38620426</t>
  </si>
  <si>
    <t>Клюквинский сельсовет</t>
  </si>
  <si>
    <t>38620428</t>
  </si>
  <si>
    <t>Лебяженский сельсовет</t>
  </si>
  <si>
    <t>38620432</t>
  </si>
  <si>
    <t>Моковский сельсовет</t>
  </si>
  <si>
    <t>38620436</t>
  </si>
  <si>
    <t>Нижнемедведицкий сельсовет</t>
  </si>
  <si>
    <t>38620448</t>
  </si>
  <si>
    <t>Новопоселеновский сельсовет</t>
  </si>
  <si>
    <t>38620452</t>
  </si>
  <si>
    <t>Ноздрачевский сельсовет</t>
  </si>
  <si>
    <t>38620456</t>
  </si>
  <si>
    <t>Пашковский сельсовет</t>
  </si>
  <si>
    <t>38620460</t>
  </si>
  <si>
    <t>Полевской сельсовет</t>
  </si>
  <si>
    <t>38620468</t>
  </si>
  <si>
    <t>Полянский сельсовет</t>
  </si>
  <si>
    <t>38620472</t>
  </si>
  <si>
    <t>38620476</t>
  </si>
  <si>
    <t>Шумаковский сельсовет</t>
  </si>
  <si>
    <t>38620488</t>
  </si>
  <si>
    <t>Щетинский сельсовет</t>
  </si>
  <si>
    <t>38620492</t>
  </si>
  <si>
    <t>Курчатовский муниципальный район</t>
  </si>
  <si>
    <t>38621000</t>
  </si>
  <si>
    <t>Дичнянский сельсовет</t>
  </si>
  <si>
    <t>38621442</t>
  </si>
  <si>
    <t>Дружненский сельсовет</t>
  </si>
  <si>
    <t>38621410</t>
  </si>
  <si>
    <t>Колпаковский сельсовет</t>
  </si>
  <si>
    <t>38621418</t>
  </si>
  <si>
    <t>Костельцевский сельсовет</t>
  </si>
  <si>
    <t>38621425</t>
  </si>
  <si>
    <t>Макаровский сельсовет</t>
  </si>
  <si>
    <t>38621422</t>
  </si>
  <si>
    <t>Чаплинский сельсовет</t>
  </si>
  <si>
    <t>38621449</t>
  </si>
  <si>
    <t>поселок Иванино</t>
  </si>
  <si>
    <t>38621152</t>
  </si>
  <si>
    <t>поселок имени Карла Либкнехта</t>
  </si>
  <si>
    <t>38621153</t>
  </si>
  <si>
    <t>Льговский муниципальный район</t>
  </si>
  <si>
    <t>38622000</t>
  </si>
  <si>
    <t>Большеугонский сельсовет</t>
  </si>
  <si>
    <t>38622410</t>
  </si>
  <si>
    <t>Вышнедеревенский сельсовет</t>
  </si>
  <si>
    <t>38622417</t>
  </si>
  <si>
    <t>Городенский сельсовет</t>
  </si>
  <si>
    <t>38622420</t>
  </si>
  <si>
    <t>Густомойский сельсовет</t>
  </si>
  <si>
    <t>38622424</t>
  </si>
  <si>
    <t>Иванчиковский сельсовет</t>
  </si>
  <si>
    <t>38622435</t>
  </si>
  <si>
    <t>Кудинцевский сельсовет</t>
  </si>
  <si>
    <t>38622450</t>
  </si>
  <si>
    <t>Марицкий сельсовет</t>
  </si>
  <si>
    <t>38622464</t>
  </si>
  <si>
    <t>Селекционный сельсовет</t>
  </si>
  <si>
    <t>38622477</t>
  </si>
  <si>
    <t>Мантуровский муниципальный район</t>
  </si>
  <si>
    <t>38623000</t>
  </si>
  <si>
    <t>2 Засеймский сельсовет</t>
  </si>
  <si>
    <t>38623410</t>
  </si>
  <si>
    <t>Куськинский сельсовет</t>
  </si>
  <si>
    <t>38623419</t>
  </si>
  <si>
    <t>Мантуровский сельсовет</t>
  </si>
  <si>
    <t>38623422</t>
  </si>
  <si>
    <t>Останинский сельсовет</t>
  </si>
  <si>
    <t>38623426</t>
  </si>
  <si>
    <t>Репецкий сельсовет</t>
  </si>
  <si>
    <t>38623436</t>
  </si>
  <si>
    <t>Сеймский сельсовет</t>
  </si>
  <si>
    <t>38623441</t>
  </si>
  <si>
    <t>Ястребовский сельсовет</t>
  </si>
  <si>
    <t>38623460</t>
  </si>
  <si>
    <t>Медвенский муниципальный район</t>
  </si>
  <si>
    <t>38624000</t>
  </si>
  <si>
    <t>Амосовский сельсовет</t>
  </si>
  <si>
    <t>38624404</t>
  </si>
  <si>
    <t>Высокский сельсовет</t>
  </si>
  <si>
    <t>38624408</t>
  </si>
  <si>
    <t>Вышнереутчанский сельсовет</t>
  </si>
  <si>
    <t>38624416</t>
  </si>
  <si>
    <t>Гостомлянский сельсовет</t>
  </si>
  <si>
    <t>38624420</t>
  </si>
  <si>
    <t>Китаевский сельсовет</t>
  </si>
  <si>
    <t>38624424</t>
  </si>
  <si>
    <t>Нижнереутчанский сельсовет</t>
  </si>
  <si>
    <t>38624436</t>
  </si>
  <si>
    <t>Паникинский сельсовет</t>
  </si>
  <si>
    <t>38624440</t>
  </si>
  <si>
    <t>Панинский сельсовет</t>
  </si>
  <si>
    <t>38624444</t>
  </si>
  <si>
    <t>Черемошнянский сельсовет</t>
  </si>
  <si>
    <t>38624456</t>
  </si>
  <si>
    <t>поселок Медвенка</t>
  </si>
  <si>
    <t>38624151</t>
  </si>
  <si>
    <t>Обоянский муниципальный район</t>
  </si>
  <si>
    <t>38626000</t>
  </si>
  <si>
    <t>Афанасьевский сельсовет</t>
  </si>
  <si>
    <t>38626404</t>
  </si>
  <si>
    <t>Бабинский сельсовет</t>
  </si>
  <si>
    <t>38626408</t>
  </si>
  <si>
    <t>Башкатовский сельсовет</t>
  </si>
  <si>
    <t>38626412</t>
  </si>
  <si>
    <t>Быкановский сельсовет</t>
  </si>
  <si>
    <t>38626420</t>
  </si>
  <si>
    <t>Гридасовский сельсовет</t>
  </si>
  <si>
    <t>38626424</t>
  </si>
  <si>
    <t>Зоринский сельсовет</t>
  </si>
  <si>
    <t>38626432</t>
  </si>
  <si>
    <t>Каменский сельсовет</t>
  </si>
  <si>
    <t>38626436</t>
  </si>
  <si>
    <t>Котельниковский сельсовет</t>
  </si>
  <si>
    <t>38626444</t>
  </si>
  <si>
    <t>Рудавский сельсовет</t>
  </si>
  <si>
    <t>38626456</t>
  </si>
  <si>
    <t>Рыбино-Будский сельсовет</t>
  </si>
  <si>
    <t>38626460</t>
  </si>
  <si>
    <t>Усланский сельсовет</t>
  </si>
  <si>
    <t>38626468</t>
  </si>
  <si>
    <t>Шевелевский сельсовет</t>
  </si>
  <si>
    <t>38626472</t>
  </si>
  <si>
    <t>город Обоянь</t>
  </si>
  <si>
    <t>38626101</t>
  </si>
  <si>
    <t>Октябрьский муниципальный район</t>
  </si>
  <si>
    <t>38628000</t>
  </si>
  <si>
    <t>Артюховский сельсовет</t>
  </si>
  <si>
    <t>38628404</t>
  </si>
  <si>
    <t>Большедолженковский сельсовет</t>
  </si>
  <si>
    <t>38628408</t>
  </si>
  <si>
    <t>Дьяконовский сельсовет</t>
  </si>
  <si>
    <t>38628412</t>
  </si>
  <si>
    <t>Катыринский сельсовет</t>
  </si>
  <si>
    <t>38628416</t>
  </si>
  <si>
    <t>Лобазовский сельсовет</t>
  </si>
  <si>
    <t>38628420</t>
  </si>
  <si>
    <t>38628424</t>
  </si>
  <si>
    <t>Плотавский сельсовет</t>
  </si>
  <si>
    <t>38628426</t>
  </si>
  <si>
    <t>Старковский сельсовет</t>
  </si>
  <si>
    <t>38628428</t>
  </si>
  <si>
    <t>Филипповский сельсовет</t>
  </si>
  <si>
    <t>38628432</t>
  </si>
  <si>
    <t>Черницынский сельсовет</t>
  </si>
  <si>
    <t>38628436</t>
  </si>
  <si>
    <t>поселок Прямицыно</t>
  </si>
  <si>
    <t>38628151</t>
  </si>
  <si>
    <t>Поныровский муниципальный район</t>
  </si>
  <si>
    <t>38630000</t>
  </si>
  <si>
    <t>1-й Поныровский сельсовет</t>
  </si>
  <si>
    <t>38630436</t>
  </si>
  <si>
    <t>2-й Поныровский сельсовет</t>
  </si>
  <si>
    <t>38630440</t>
  </si>
  <si>
    <t>Верхне-Смородинский сельсовет</t>
  </si>
  <si>
    <t>38630416</t>
  </si>
  <si>
    <t>Возовский сельсовет</t>
  </si>
  <si>
    <t>38630418</t>
  </si>
  <si>
    <t>Горяйновский сельсовет</t>
  </si>
  <si>
    <t>38630419</t>
  </si>
  <si>
    <t>Ольховатский сельсовет</t>
  </si>
  <si>
    <t>38630428</t>
  </si>
  <si>
    <t>Первомайский сельсовет</t>
  </si>
  <si>
    <t>38630432</t>
  </si>
  <si>
    <t>поселок Поныри</t>
  </si>
  <si>
    <t>38630151</t>
  </si>
  <si>
    <t>Пристенский муниципальный район</t>
  </si>
  <si>
    <t>38632000</t>
  </si>
  <si>
    <t>Бобрышевский сельсовет</t>
  </si>
  <si>
    <t>38632404</t>
  </si>
  <si>
    <t>38632428</t>
  </si>
  <si>
    <t>Нагольненский сельсовет</t>
  </si>
  <si>
    <t>38632432</t>
  </si>
  <si>
    <t>Пристенский сельсовет</t>
  </si>
  <si>
    <t>38632444</t>
  </si>
  <si>
    <t>Сазановский сельсовет</t>
  </si>
  <si>
    <t>38632460</t>
  </si>
  <si>
    <t>Среднеольшанский сельсовет</t>
  </si>
  <si>
    <t>38632464</t>
  </si>
  <si>
    <t>Черновецкий сельсовет</t>
  </si>
  <si>
    <t>38632473</t>
  </si>
  <si>
    <t>Ярыгинский сельсовет</t>
  </si>
  <si>
    <t>38632480</t>
  </si>
  <si>
    <t>поселок Кировский</t>
  </si>
  <si>
    <t>38632152</t>
  </si>
  <si>
    <t>поселок Пристень</t>
  </si>
  <si>
    <t>38632151</t>
  </si>
  <si>
    <t>Рыльский муниципальный район</t>
  </si>
  <si>
    <t>38634000</t>
  </si>
  <si>
    <t>Березниковский сельсовет</t>
  </si>
  <si>
    <t>38634412</t>
  </si>
  <si>
    <t>Дуровский сельсовет</t>
  </si>
  <si>
    <t>38634432</t>
  </si>
  <si>
    <t>Ивановский сельсовет</t>
  </si>
  <si>
    <t>38634436</t>
  </si>
  <si>
    <t>Козинский сельсовет</t>
  </si>
  <si>
    <t>38634443</t>
  </si>
  <si>
    <t>Крупецкий сельсовет</t>
  </si>
  <si>
    <t>38634448</t>
  </si>
  <si>
    <t>Малогнеушевский сельсовет</t>
  </si>
  <si>
    <t>38634460</t>
  </si>
  <si>
    <t>38634464</t>
  </si>
  <si>
    <t>Некрасовский сельсовет</t>
  </si>
  <si>
    <t>38634468</t>
  </si>
  <si>
    <t>Нехаевский сельсовет</t>
  </si>
  <si>
    <t>38634472</t>
  </si>
  <si>
    <t>Никольниковский сельсовет</t>
  </si>
  <si>
    <t>38634476</t>
  </si>
  <si>
    <t>Октябрьский сельсовет</t>
  </si>
  <si>
    <t>38634484</t>
  </si>
  <si>
    <t>Пригородненский сельсовет</t>
  </si>
  <si>
    <t>38634488</t>
  </si>
  <si>
    <t>38634492</t>
  </si>
  <si>
    <t>Щекинский сельсовет</t>
  </si>
  <si>
    <t>38634496</t>
  </si>
  <si>
    <t>город Рыльск</t>
  </si>
  <si>
    <t>38634101</t>
  </si>
  <si>
    <t>Советский муниципальный район</t>
  </si>
  <si>
    <t>38636000</t>
  </si>
  <si>
    <t>Александровский сельсовет</t>
  </si>
  <si>
    <t>38636404</t>
  </si>
  <si>
    <t>Верхнерагозецкий сельсовет</t>
  </si>
  <si>
    <t>38636412</t>
  </si>
  <si>
    <t>Волжанский сельсовет</t>
  </si>
  <si>
    <t>38636416</t>
  </si>
  <si>
    <t>38636424</t>
  </si>
  <si>
    <t>Ледовский сельсовет</t>
  </si>
  <si>
    <t>38636432</t>
  </si>
  <si>
    <t>38636434</t>
  </si>
  <si>
    <t>Мансуровский сельсовет</t>
  </si>
  <si>
    <t>38636436</t>
  </si>
  <si>
    <t>Михайлоанненский сельсовет</t>
  </si>
  <si>
    <t>38636440</t>
  </si>
  <si>
    <t>Нижнеграйворонский сельсовет</t>
  </si>
  <si>
    <t>38636448</t>
  </si>
  <si>
    <t>Советский сельсовет</t>
  </si>
  <si>
    <t>38636464</t>
  </si>
  <si>
    <t>поселок Кшенский</t>
  </si>
  <si>
    <t>38636151</t>
  </si>
  <si>
    <t>Солнцевский муниципальный район</t>
  </si>
  <si>
    <t>38638000</t>
  </si>
  <si>
    <t>Бунинский сельсовет</t>
  </si>
  <si>
    <t>38638408</t>
  </si>
  <si>
    <t>Зуевский сельсовет</t>
  </si>
  <si>
    <t>38638428</t>
  </si>
  <si>
    <t>38638432</t>
  </si>
  <si>
    <t>Старолещинский сельсовет</t>
  </si>
  <si>
    <t>38638448</t>
  </si>
  <si>
    <t>Субботинский сельсовет</t>
  </si>
  <si>
    <t>38638452</t>
  </si>
  <si>
    <t>38638460</t>
  </si>
  <si>
    <t>поселок Солнцево</t>
  </si>
  <si>
    <t>38638151</t>
  </si>
  <si>
    <t>Суджанский муниципальный район</t>
  </si>
  <si>
    <t>38640000</t>
  </si>
  <si>
    <t>Борковский сельсовет</t>
  </si>
  <si>
    <t>38640410</t>
  </si>
  <si>
    <t>Воробжанский сельсовет</t>
  </si>
  <si>
    <t>38640415</t>
  </si>
  <si>
    <t>Гончаровский сельсовет</t>
  </si>
  <si>
    <t>38640421</t>
  </si>
  <si>
    <t>Гуевский сельсовет</t>
  </si>
  <si>
    <t>38640424</t>
  </si>
  <si>
    <t>Замостянский сельсовет</t>
  </si>
  <si>
    <t>38640430</t>
  </si>
  <si>
    <t>Заолешенский сельсовет</t>
  </si>
  <si>
    <t>38640433</t>
  </si>
  <si>
    <t>Казачелокнянский сельсовет</t>
  </si>
  <si>
    <t>38640438</t>
  </si>
  <si>
    <t>Малолокнянский сельсовет</t>
  </si>
  <si>
    <t>38640450</t>
  </si>
  <si>
    <t>Мартыновский сельсовет</t>
  </si>
  <si>
    <t>38640453</t>
  </si>
  <si>
    <t>Махновский сельсовет</t>
  </si>
  <si>
    <t>38640456</t>
  </si>
  <si>
    <t>Новоивановский сельсовет</t>
  </si>
  <si>
    <t>38640463</t>
  </si>
  <si>
    <t>Плеховский сельсовет</t>
  </si>
  <si>
    <t>38640466</t>
  </si>
  <si>
    <t>Погребской сельсовет</t>
  </si>
  <si>
    <t>38640469</t>
  </si>
  <si>
    <t>Пореченский сельсовет</t>
  </si>
  <si>
    <t>38640472</t>
  </si>
  <si>
    <t>Свердликовский сельсовет</t>
  </si>
  <si>
    <t>38640474</t>
  </si>
  <si>
    <t>Уланковский сельсовет</t>
  </si>
  <si>
    <t>38640480</t>
  </si>
  <si>
    <t>город Суджа</t>
  </si>
  <si>
    <t>38640101</t>
  </si>
  <si>
    <t>Тимский муниципальный район</t>
  </si>
  <si>
    <t>38642000</t>
  </si>
  <si>
    <t>Барковский сельсовет</t>
  </si>
  <si>
    <t>38642401</t>
  </si>
  <si>
    <t>Быстрецкий сельсовет</t>
  </si>
  <si>
    <t>38642402</t>
  </si>
  <si>
    <t>Выгорновский сельсовет</t>
  </si>
  <si>
    <t>38642404</t>
  </si>
  <si>
    <t>38642432</t>
  </si>
  <si>
    <t>Погоженский сельсовет</t>
  </si>
  <si>
    <t>38642444</t>
  </si>
  <si>
    <t>Становский сельсовет</t>
  </si>
  <si>
    <t>38642468</t>
  </si>
  <si>
    <t>Тимский сельсовет</t>
  </si>
  <si>
    <t>38642472</t>
  </si>
  <si>
    <t>38642476</t>
  </si>
  <si>
    <t>поселок Тим</t>
  </si>
  <si>
    <t>38642151</t>
  </si>
  <si>
    <t>Фатежский муниципальный район</t>
  </si>
  <si>
    <t>38644000</t>
  </si>
  <si>
    <t>Банинский сельсовет</t>
  </si>
  <si>
    <t>38644402</t>
  </si>
  <si>
    <t>Большеанненковский сельсовет</t>
  </si>
  <si>
    <t>38644408</t>
  </si>
  <si>
    <t>Большежировский сельсовет</t>
  </si>
  <si>
    <t>38644412</t>
  </si>
  <si>
    <t>Верхнелюбажский сельсовет</t>
  </si>
  <si>
    <t>38644416</t>
  </si>
  <si>
    <t>Верхнехотемльский сельсовет</t>
  </si>
  <si>
    <t>38644420</t>
  </si>
  <si>
    <t>Глебовский сельсовет</t>
  </si>
  <si>
    <t>38644424</t>
  </si>
  <si>
    <t>Миленинский сельсовет</t>
  </si>
  <si>
    <t>38644444</t>
  </si>
  <si>
    <t>Молотычевский сельсовет</t>
  </si>
  <si>
    <t>38644448</t>
  </si>
  <si>
    <t>Русановский сельсовет</t>
  </si>
  <si>
    <t>38644464</t>
  </si>
  <si>
    <t>38644468</t>
  </si>
  <si>
    <t>город Фатеж</t>
  </si>
  <si>
    <t>38644101</t>
  </si>
  <si>
    <t>Хомутовский муниципальный район</t>
  </si>
  <si>
    <t>38646000</t>
  </si>
  <si>
    <t>Гламаздинский сельсовет</t>
  </si>
  <si>
    <t>38646412</t>
  </si>
  <si>
    <t>Дубовицкий сельсовет</t>
  </si>
  <si>
    <t>38646416</t>
  </si>
  <si>
    <t>Калиновский сельсовет</t>
  </si>
  <si>
    <t>38646420</t>
  </si>
  <si>
    <t>Ольховский сельсовет</t>
  </si>
  <si>
    <t>38646448</t>
  </si>
  <si>
    <t>Петровский сельсовет</t>
  </si>
  <si>
    <t>38646452</t>
  </si>
  <si>
    <t>Романовский сельсовет</t>
  </si>
  <si>
    <t>38646464</t>
  </si>
  <si>
    <t>Сальновский сельсовет</t>
  </si>
  <si>
    <t>38646468</t>
  </si>
  <si>
    <t>Сковородневский сельсовет</t>
  </si>
  <si>
    <t>38646472</t>
  </si>
  <si>
    <t>поселок Хомутовка</t>
  </si>
  <si>
    <t>38646151</t>
  </si>
  <si>
    <t>Черемисиновский муниципальный район</t>
  </si>
  <si>
    <t>38648000</t>
  </si>
  <si>
    <t>Краснополянский сельсовет</t>
  </si>
  <si>
    <t>38648406</t>
  </si>
  <si>
    <t>38648412</t>
  </si>
  <si>
    <t>Ниженский сельсовет</t>
  </si>
  <si>
    <t>38648416</t>
  </si>
  <si>
    <t>38648427</t>
  </si>
  <si>
    <t>Покровский сельсовет</t>
  </si>
  <si>
    <t>38648428</t>
  </si>
  <si>
    <t>38648432</t>
  </si>
  <si>
    <t>Стакановский сельсовет</t>
  </si>
  <si>
    <t>38648436</t>
  </si>
  <si>
    <t>Удеревский сельсовет</t>
  </si>
  <si>
    <t>38648444</t>
  </si>
  <si>
    <t>поселок Черемисиново</t>
  </si>
  <si>
    <t>38648151</t>
  </si>
  <si>
    <t>Щигровский муниципальный район</t>
  </si>
  <si>
    <t>38650000</t>
  </si>
  <si>
    <t>Большезмеинский сельсовет</t>
  </si>
  <si>
    <t>38650402</t>
  </si>
  <si>
    <t>38650448</t>
  </si>
  <si>
    <t>Вышнеольховатский сельсовет</t>
  </si>
  <si>
    <t>38650404</t>
  </si>
  <si>
    <t>Вязовский сельсовет</t>
  </si>
  <si>
    <t>38650408</t>
  </si>
  <si>
    <t>Защитенский сельсовет</t>
  </si>
  <si>
    <t>38650412</t>
  </si>
  <si>
    <t>38650416</t>
  </si>
  <si>
    <t>Касиновский сельсовет</t>
  </si>
  <si>
    <t>38650418</t>
  </si>
  <si>
    <t>Косоржанский сельсовет</t>
  </si>
  <si>
    <t>38650420</t>
  </si>
  <si>
    <t>Кривцовский сельсовет</t>
  </si>
  <si>
    <t>38650424</t>
  </si>
  <si>
    <t>Крутовский сельсовет</t>
  </si>
  <si>
    <t>38650428</t>
  </si>
  <si>
    <t>Мелехинский сельсовет</t>
  </si>
  <si>
    <t>38650432</t>
  </si>
  <si>
    <t>38650436</t>
  </si>
  <si>
    <t>Озерский сельсовет</t>
  </si>
  <si>
    <t>38650438</t>
  </si>
  <si>
    <t>Охочевский сельсовет</t>
  </si>
  <si>
    <t>38650440</t>
  </si>
  <si>
    <t>38650444</t>
  </si>
  <si>
    <t>Теребужский сельсовет</t>
  </si>
  <si>
    <t>38650452</t>
  </si>
  <si>
    <t>Титовский сельсовет</t>
  </si>
  <si>
    <t>38650456</t>
  </si>
  <si>
    <t>Троицкокраснянский сельсовет</t>
  </si>
  <si>
    <t>38650460</t>
  </si>
  <si>
    <t>город Железногорск</t>
  </si>
  <si>
    <t>38705000</t>
  </si>
  <si>
    <t>город Курск</t>
  </si>
  <si>
    <t>38701000</t>
  </si>
  <si>
    <t>город Курчатов</t>
  </si>
  <si>
    <t>38708000</t>
  </si>
  <si>
    <t>город Льгов</t>
  </si>
  <si>
    <t>38710000</t>
  </si>
  <si>
    <t>город Щигры</t>
  </si>
  <si>
    <t>38715000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</si>
  <si>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</si>
  <si>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</si>
  <si>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</si>
  <si>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</si>
  <si>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</si>
  <si>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</si>
  <si>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</si>
  <si>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</si>
  <si>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</si>
  <si>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</si>
  <si>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</si>
  <si>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10.06.2021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</si>
  <si>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</si>
  <si>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</si>
  <si>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</si>
  <si>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</si>
  <si>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</si>
  <si>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</si>
  <si>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</si>
  <si>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</si>
  <si>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</si>
  <si>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2594</t>
  </si>
  <si>
    <t>31386954</t>
  </si>
  <si>
    <t>АДМИНИСТРАЦИЯ БЕРЕЗНИКОВСКОГО СЕЛЬСОВЕТА РЫЛЬСКОГО РАЙОНА</t>
  </si>
  <si>
    <t>4620001121</t>
  </si>
  <si>
    <t>462001001</t>
  </si>
  <si>
    <t>31388059</t>
  </si>
  <si>
    <t>АДМИНИСТРАЦИЯ ПОСЕЛКА ПРИСТЕНЬ ПРИСТЕНСКОГО РАЙОНА КУРСКОЙ ОБЛАСТИ</t>
  </si>
  <si>
    <t>4619000860</t>
  </si>
  <si>
    <t>461901001</t>
  </si>
  <si>
    <t>31280789</t>
  </si>
  <si>
    <t>АНО " Водоснабжение с. 1- Засеймье"</t>
  </si>
  <si>
    <t>4614003681</t>
  </si>
  <si>
    <t>461401001</t>
  </si>
  <si>
    <t>01-01-2019 00:00:00</t>
  </si>
  <si>
    <t>26546492</t>
  </si>
  <si>
    <t>АНО "Водоснабжение Алексеевского сельсовета"</t>
  </si>
  <si>
    <t>4608005842</t>
  </si>
  <si>
    <t>460801001</t>
  </si>
  <si>
    <t>28117394</t>
  </si>
  <si>
    <t>АНО "Водоснабжение Афанасьевского сельсовета"</t>
  </si>
  <si>
    <t>4616996019</t>
  </si>
  <si>
    <t>461601001</t>
  </si>
  <si>
    <t>26598968</t>
  </si>
  <si>
    <t>АНО "Водоснабжение Борковского сельсовета"</t>
  </si>
  <si>
    <t>4623006960</t>
  </si>
  <si>
    <t>462301001</t>
  </si>
  <si>
    <t>26546500</t>
  </si>
  <si>
    <t>АНО "Водоснабжение Бычковского сельсовета"</t>
  </si>
  <si>
    <t>4608005874</t>
  </si>
  <si>
    <t>26546504</t>
  </si>
  <si>
    <t>АНО "Водоснабжение Верхнеграйворонского сельсовета"</t>
  </si>
  <si>
    <t>4608005970</t>
  </si>
  <si>
    <t>26373185</t>
  </si>
  <si>
    <t>АНО "Водоснабжение Зоринского сельсовета"</t>
  </si>
  <si>
    <t>4616007201</t>
  </si>
  <si>
    <t>461601005</t>
  </si>
  <si>
    <t>26546518</t>
  </si>
  <si>
    <t>АНО "Водоснабжение Краснознаменского сельсовета "</t>
  </si>
  <si>
    <t>4608005867</t>
  </si>
  <si>
    <t>26546522</t>
  </si>
  <si>
    <t>АНО "Водоснабжение Лачиновского сельсовета"</t>
  </si>
  <si>
    <t>4608005828</t>
  </si>
  <si>
    <t>26631091</t>
  </si>
  <si>
    <t>АНО "Водоснабжение МО Нижнереутчанский сельсовет"</t>
  </si>
  <si>
    <t>4615006660</t>
  </si>
  <si>
    <t>461501001</t>
  </si>
  <si>
    <t>26600024</t>
  </si>
  <si>
    <t>АНО "Водоснабжение Рудавского сельсовета"</t>
  </si>
  <si>
    <t>4616007554</t>
  </si>
  <si>
    <t>27159726</t>
  </si>
  <si>
    <t>АНО "Водоснабжение Уланковского сельсовета"</t>
  </si>
  <si>
    <t>4623007153</t>
  </si>
  <si>
    <t>28068092</t>
  </si>
  <si>
    <t>АНО "Водоснабжение Черемисиновского района"</t>
  </si>
  <si>
    <t>4627004499</t>
  </si>
  <si>
    <t>462701001</t>
  </si>
  <si>
    <t>30838874</t>
  </si>
  <si>
    <t>АНО "Водоснабжение с. 2-е Выгорное"</t>
  </si>
  <si>
    <t>4624902335</t>
  </si>
  <si>
    <t>462401001</t>
  </si>
  <si>
    <t>26600234</t>
  </si>
  <si>
    <t>АНО "Водоснабжение с. Горяйново"</t>
  </si>
  <si>
    <t>4618003964</t>
  </si>
  <si>
    <t>463202001</t>
  </si>
  <si>
    <t>26630976</t>
  </si>
  <si>
    <t>АНО "Водоснабжение с. Заречье"</t>
  </si>
  <si>
    <t>4614003709</t>
  </si>
  <si>
    <t>26630980</t>
  </si>
  <si>
    <t>АНО "Водоснабжение с. Крутые Верхи"</t>
  </si>
  <si>
    <t>4614003610</t>
  </si>
  <si>
    <t>26599411</t>
  </si>
  <si>
    <t>АНО "Водоснабжение с. Куськино"</t>
  </si>
  <si>
    <t>4614003699</t>
  </si>
  <si>
    <t>27784441</t>
  </si>
  <si>
    <t>АНО "Водоснабжение с. Марица"</t>
  </si>
  <si>
    <t>4613996035</t>
  </si>
  <si>
    <t>461301001</t>
  </si>
  <si>
    <t>04-05-2012 00:00:00</t>
  </si>
  <si>
    <t>26546532</t>
  </si>
  <si>
    <t>АНО "Водоснабжение с. Орехово"</t>
  </si>
  <si>
    <t>4608005810</t>
  </si>
  <si>
    <t>26630967</t>
  </si>
  <si>
    <t>АНО "Водоснабжение с. Пузачи"</t>
  </si>
  <si>
    <t>4614003730</t>
  </si>
  <si>
    <t>26599460</t>
  </si>
  <si>
    <t>АНО "Водоснабжение с. Репец"</t>
  </si>
  <si>
    <t>4614003770</t>
  </si>
  <si>
    <t>26630965</t>
  </si>
  <si>
    <t>АНО "Водоснабжение с. Роговое"</t>
  </si>
  <si>
    <t>4614003716</t>
  </si>
  <si>
    <t>26593277</t>
  </si>
  <si>
    <t>АНО "Водоснабжение с. Старая Белица"</t>
  </si>
  <si>
    <t>4609004305</t>
  </si>
  <si>
    <t>460901001</t>
  </si>
  <si>
    <t>26630991</t>
  </si>
  <si>
    <t>АНО "Водоснабжение с. Стужень"</t>
  </si>
  <si>
    <t>4614003635</t>
  </si>
  <si>
    <t>26599751</t>
  </si>
  <si>
    <t>АНО "Водоснабжение с. Усланка"</t>
  </si>
  <si>
    <t>4616007508</t>
  </si>
  <si>
    <t>26630993</t>
  </si>
  <si>
    <t>АНО "Водоснабжение с. Ястребовка"</t>
  </si>
  <si>
    <t>4614003650</t>
  </si>
  <si>
    <t>28817145</t>
  </si>
  <si>
    <t>АНО "ЖКХ Щигровского района"</t>
  </si>
  <si>
    <t>4628903844</t>
  </si>
  <si>
    <t>462801001</t>
  </si>
  <si>
    <t>26778114</t>
  </si>
  <si>
    <t>АНО"Водоснабжение сел Каменского сельсовета"</t>
  </si>
  <si>
    <t>4616008420</t>
  </si>
  <si>
    <t>15-02-2011 00:00:00</t>
  </si>
  <si>
    <t>26506537</t>
  </si>
  <si>
    <t>АО "Концерн Росэнергоатом" (филиал "Курская атомная станция")</t>
  </si>
  <si>
    <t>7721632827</t>
  </si>
  <si>
    <t>463443001</t>
  </si>
  <si>
    <t>31226876</t>
  </si>
  <si>
    <t>АО "Курская строительная компания "Новый курс"</t>
  </si>
  <si>
    <t>4629043694</t>
  </si>
  <si>
    <t>463201001</t>
  </si>
  <si>
    <t>02-08-2018 00:00:00</t>
  </si>
  <si>
    <t>28068074</t>
  </si>
  <si>
    <t>АО "Курскоблводоканал"</t>
  </si>
  <si>
    <t>4632165780</t>
  </si>
  <si>
    <t>31412878</t>
  </si>
  <si>
    <t>АО "Михайловский ГОК  им. А.В. Варичева"</t>
  </si>
  <si>
    <t>4633001577</t>
  </si>
  <si>
    <t>997550001</t>
  </si>
  <si>
    <t>20-03-2020 00:00:00</t>
  </si>
  <si>
    <t>26357430</t>
  </si>
  <si>
    <t>АО "Сахарный комбинат Льговский"</t>
  </si>
  <si>
    <t>4613005502</t>
  </si>
  <si>
    <t>26598017</t>
  </si>
  <si>
    <t>АО "Суджанский маслодельный комбинат"</t>
  </si>
  <si>
    <t>4623000045</t>
  </si>
  <si>
    <t>28160056</t>
  </si>
  <si>
    <t>АО "ТЭСК"</t>
  </si>
  <si>
    <t>4632121159</t>
  </si>
  <si>
    <t>31424123</t>
  </si>
  <si>
    <t>АО "ЭЛЕКТРОАГРЕГАТ"</t>
  </si>
  <si>
    <t>4631005223</t>
  </si>
  <si>
    <t>31416151</t>
  </si>
  <si>
    <t>Администрация 1-го Поныровского сельсовета Поныровского района</t>
  </si>
  <si>
    <t>4618001043</t>
  </si>
  <si>
    <t>461801001</t>
  </si>
  <si>
    <t>31088695</t>
  </si>
  <si>
    <t>Администрация Дмитриевского сельсовета Золотухинского района Курской области</t>
  </si>
  <si>
    <t>4607000418</t>
  </si>
  <si>
    <t>460701001</t>
  </si>
  <si>
    <t>31088641</t>
  </si>
  <si>
    <t>Администрация Званновского сельсовета Глушковского района Курской области</t>
  </si>
  <si>
    <t>4603000488</t>
  </si>
  <si>
    <t>460301001</t>
  </si>
  <si>
    <t>31088657</t>
  </si>
  <si>
    <t>Администрация Карыжского сельсовета Глушковского района Курской области</t>
  </si>
  <si>
    <t>4603000696</t>
  </si>
  <si>
    <t>31088670</t>
  </si>
  <si>
    <t>Администрация Коровяковского сельсовета Глушковского района Курской области</t>
  </si>
  <si>
    <t>4603000632</t>
  </si>
  <si>
    <t>31258569</t>
  </si>
  <si>
    <t>Администрация Мантуровского района Курской области</t>
  </si>
  <si>
    <t>4614003378</t>
  </si>
  <si>
    <t>31088676</t>
  </si>
  <si>
    <t>Администрация Марковского сельсовета Глушковского района Курской области</t>
  </si>
  <si>
    <t>4603000505</t>
  </si>
  <si>
    <t>31256167</t>
  </si>
  <si>
    <t>Администрация Махновского сельсовета Суджанского района Курской области</t>
  </si>
  <si>
    <t>4623001514</t>
  </si>
  <si>
    <t>31088683</t>
  </si>
  <si>
    <t>Администрация Нижнемордокского сельсовета Глушковского района Курской области</t>
  </si>
  <si>
    <t>4603000590</t>
  </si>
  <si>
    <t>31088715</t>
  </si>
  <si>
    <t>Администрация Первоавгустовского сельсовета Дмитриевского района Курской области</t>
  </si>
  <si>
    <t>4605001889</t>
  </si>
  <si>
    <t>460501001</t>
  </si>
  <si>
    <t>31088707</t>
  </si>
  <si>
    <t>Администрация Пригородненского сельсовета Щигровского района Куркой области</t>
  </si>
  <si>
    <t>4628001003</t>
  </si>
  <si>
    <t>31257845</t>
  </si>
  <si>
    <t>Администрация Суджанского района</t>
  </si>
  <si>
    <t>4623002853</t>
  </si>
  <si>
    <t>01-12-2018 00:00:00</t>
  </si>
  <si>
    <t>31088689</t>
  </si>
  <si>
    <t>Администрация Сухиновского сельсовета Глушковского района Курской области</t>
  </si>
  <si>
    <t>4603000569</t>
  </si>
  <si>
    <t>30910110</t>
  </si>
  <si>
    <t>Администрация п. Кировский Пристенского района Курской области</t>
  </si>
  <si>
    <t>4619000525</t>
  </si>
  <si>
    <t>26521231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</si>
  <si>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</si>
  <si>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</si>
  <si>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</si>
  <si>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26520355</t>
  </si>
  <si>
    <t>Брянский территориальный участок Московской дирекции по тепловодоснабжению – структурного подразделения Центральной дирекции по тепловодоснабжению – филиала ОАО «РЖД»</t>
  </si>
  <si>
    <t>463201002</t>
  </si>
  <si>
    <t>31281144</t>
  </si>
  <si>
    <t>МАУ "Марьинское ЖКХ"</t>
  </si>
  <si>
    <t>4620014226</t>
  </si>
  <si>
    <t>26373196</t>
  </si>
  <si>
    <t>МАУ "Служба заказчика по ЖКУ Козинского сельсовета"</t>
  </si>
  <si>
    <t>4620014459</t>
  </si>
  <si>
    <t>26599812</t>
  </si>
  <si>
    <t>МАУ "Служба заказчика по ЖКУ Щекинского сельсовета"</t>
  </si>
  <si>
    <t>4620008039</t>
  </si>
  <si>
    <t>26373193</t>
  </si>
  <si>
    <t>МАУ"Служба заказчика по ЖКУ Нехаевского сельсовета"</t>
  </si>
  <si>
    <t>4620006722</t>
  </si>
  <si>
    <t>462201001</t>
  </si>
  <si>
    <t>26373194</t>
  </si>
  <si>
    <t>МАУ"Служба заказчика по ЖКУ Октябрьского сельсовета"</t>
  </si>
  <si>
    <t>4620006730</t>
  </si>
  <si>
    <t>30903055</t>
  </si>
  <si>
    <t>МБУ "ОДА"</t>
  </si>
  <si>
    <t>4613012348</t>
  </si>
  <si>
    <t>28254492</t>
  </si>
  <si>
    <t>МБУ "ОХО" поселка Медвенка</t>
  </si>
  <si>
    <t>4615007054</t>
  </si>
  <si>
    <t>27784674</t>
  </si>
  <si>
    <t>МП "Водоканал"</t>
  </si>
  <si>
    <t>4605006372</t>
  </si>
  <si>
    <t>05-05-2012 00:00:00</t>
  </si>
  <si>
    <t>28068342</t>
  </si>
  <si>
    <t>МУ "Служба заказчика по ЖКУ Городенского сельсовета"</t>
  </si>
  <si>
    <t>4613011175</t>
  </si>
  <si>
    <t>26598954</t>
  </si>
  <si>
    <t>МУ "Служба заказчика по ЖКУ Иванчиковского сельсовета"</t>
  </si>
  <si>
    <t>4613010990</t>
  </si>
  <si>
    <t>26373198</t>
  </si>
  <si>
    <t>МУ "Служба заказчика по ЖКУ Крупецкого сельсовета"</t>
  </si>
  <si>
    <t>4620006842</t>
  </si>
  <si>
    <t>31411333</t>
  </si>
  <si>
    <t>МУНИЦИПАЛЬНОЕ КАЗЕННОЕ ПРЕДПРИЯТИЕ "РЫЛЬСКИЕ КОММУНАЛЬНЫЕ СЕТИ" МУНИЦИПАЛЬНОГО ОБРАЗОВАНИЯ "ГОРОД РЫЛЬСК" РЫЛЬСКОГО РАЙОНА КУРСКОЙ ОБЛАСТИ</t>
  </si>
  <si>
    <t>4620014931</t>
  </si>
  <si>
    <t>26373204</t>
  </si>
  <si>
    <t>МУП  "Водопроводного и жилищного-коммунального хозяйства" село Замостье при М.О."Замостянский сельсовет"</t>
  </si>
  <si>
    <t>4623005710</t>
  </si>
  <si>
    <t>26373209</t>
  </si>
  <si>
    <t>МУП "Водоканал-сервис"</t>
  </si>
  <si>
    <t>4627002389</t>
  </si>
  <si>
    <t>31334806</t>
  </si>
  <si>
    <t>МУП "Глушковское ЖКХ"</t>
  </si>
  <si>
    <t>4603004186</t>
  </si>
  <si>
    <t>31-07-2019 00:00:00</t>
  </si>
  <si>
    <t>26380385</t>
  </si>
  <si>
    <t>МУП "Горводоканал"</t>
  </si>
  <si>
    <t>4633002429</t>
  </si>
  <si>
    <t>463301001</t>
  </si>
  <si>
    <t>26357464</t>
  </si>
  <si>
    <t>МУП "Городские тепловые сети" МО  "город Курчатов"</t>
  </si>
  <si>
    <t>4634002573</t>
  </si>
  <si>
    <t>463401001</t>
  </si>
  <si>
    <t>26357452</t>
  </si>
  <si>
    <t>МУП "Гортеплосеть"</t>
  </si>
  <si>
    <t>4632000330</t>
  </si>
  <si>
    <t>26373220</t>
  </si>
  <si>
    <t>МУП "Дружненское ЖКХ"</t>
  </si>
  <si>
    <t>4634009201</t>
  </si>
  <si>
    <t>31424011</t>
  </si>
  <si>
    <t>МУП "ЖКХ Магнитный"</t>
  </si>
  <si>
    <t>4633039073</t>
  </si>
  <si>
    <t>28868126</t>
  </si>
  <si>
    <t>МУП "ЖКХ Студенок"</t>
  </si>
  <si>
    <t>4620014515</t>
  </si>
  <si>
    <t>31256178</t>
  </si>
  <si>
    <t>МУП "ЖКХ п. Олымский"</t>
  </si>
  <si>
    <t>4608006564</t>
  </si>
  <si>
    <t>05-08-2018 00:00:00</t>
  </si>
  <si>
    <t>28068061</t>
  </si>
  <si>
    <t>МУП "Жилкомсерис п. Поныри"</t>
  </si>
  <si>
    <t>4618003594</t>
  </si>
  <si>
    <t>26373218</t>
  </si>
  <si>
    <t>МУП "Иванинское ЖКХ"</t>
  </si>
  <si>
    <t>4634008455</t>
  </si>
  <si>
    <t>28940776</t>
  </si>
  <si>
    <t>МУП "Калиновское ЖКХ" Администрации Хомутовского района Курской области</t>
  </si>
  <si>
    <t>4626003774</t>
  </si>
  <si>
    <t>462601001</t>
  </si>
  <si>
    <t>31423981</t>
  </si>
  <si>
    <t>МУП "Комфорт" Курчатовского района</t>
  </si>
  <si>
    <t>4634013399</t>
  </si>
  <si>
    <t>20-01-2020 00:00:00</t>
  </si>
  <si>
    <t>26373211</t>
  </si>
  <si>
    <t>МУП "Курскводоканал"</t>
  </si>
  <si>
    <t>4629026667</t>
  </si>
  <si>
    <t>27980658</t>
  </si>
  <si>
    <t>МУП "Курчатовское районное ЖКХ"</t>
  </si>
  <si>
    <t>4634011426</t>
  </si>
  <si>
    <t>28829517</t>
  </si>
  <si>
    <t>МУП "Кшенское" поселка Кшенский</t>
  </si>
  <si>
    <t>4621009099</t>
  </si>
  <si>
    <t>462101001</t>
  </si>
  <si>
    <t>31253987</t>
  </si>
  <si>
    <t>МУП "Льговское районное ЖКХ"</t>
  </si>
  <si>
    <t>4613006425</t>
  </si>
  <si>
    <t>30838799</t>
  </si>
  <si>
    <t>МУП "РВК"</t>
  </si>
  <si>
    <t>4633038351</t>
  </si>
  <si>
    <t>28967472</t>
  </si>
  <si>
    <t>МУП "Районное коммунальное хозяйство"</t>
  </si>
  <si>
    <t>4633037132</t>
  </si>
  <si>
    <t>31446012</t>
  </si>
  <si>
    <t>МУП "СКХ"</t>
  </si>
  <si>
    <t>4623007940</t>
  </si>
  <si>
    <t>28546766</t>
  </si>
  <si>
    <t>МУП "Шумаковское"</t>
  </si>
  <si>
    <t>4622001455</t>
  </si>
  <si>
    <t>26373154</t>
  </si>
  <si>
    <t>МУП ВЖКХ села Коренево</t>
  </si>
  <si>
    <t>4610003049</t>
  </si>
  <si>
    <t>461001001</t>
  </si>
  <si>
    <t>31280385</t>
  </si>
  <si>
    <t>МУП ВКХ администрации Шептуховского сельсовета</t>
  </si>
  <si>
    <t>4610003433</t>
  </si>
  <si>
    <t>26380377</t>
  </si>
  <si>
    <t>МУП ВКХ г. Суджи</t>
  </si>
  <si>
    <t>4623001105</t>
  </si>
  <si>
    <t>30372352</t>
  </si>
  <si>
    <t>МУП ЖКХ "Беловского района"</t>
  </si>
  <si>
    <t>4601005402</t>
  </si>
  <si>
    <t>460101001</t>
  </si>
  <si>
    <t>28975327</t>
  </si>
  <si>
    <t>МУП ЖКХ "Родник"</t>
  </si>
  <si>
    <t>4611013586</t>
  </si>
  <si>
    <t>461101001</t>
  </si>
  <si>
    <t>26629765</t>
  </si>
  <si>
    <t>МУП ЖКХ администрации Пушкарского сельсовета</t>
  </si>
  <si>
    <t>4610003730</t>
  </si>
  <si>
    <t>31023130</t>
  </si>
  <si>
    <t>МУП КХ "Фатеж"</t>
  </si>
  <si>
    <t>4625006412</t>
  </si>
  <si>
    <t>462501001</t>
  </si>
  <si>
    <t>26520825</t>
  </si>
  <si>
    <t>ОАО «Кривец-сахар»</t>
  </si>
  <si>
    <t>4614002688</t>
  </si>
  <si>
    <t>28267645</t>
  </si>
  <si>
    <t>ОКОУ "Школа-интернат № 3" г. Курска"</t>
  </si>
  <si>
    <t>4629043359</t>
  </si>
  <si>
    <t>31297415</t>
  </si>
  <si>
    <t>ООО "АкваБор Лимитед"</t>
  </si>
  <si>
    <t>4632041753</t>
  </si>
  <si>
    <t>31459983</t>
  </si>
  <si>
    <t>ООО "ВКЦ"</t>
  </si>
  <si>
    <t>4623007869</t>
  </si>
  <si>
    <t>27783825</t>
  </si>
  <si>
    <t>ООО "Водник"</t>
  </si>
  <si>
    <t>4610003779</t>
  </si>
  <si>
    <t>11-05-2012 00:00:00</t>
  </si>
  <si>
    <t>31157877</t>
  </si>
  <si>
    <t>ООО "ВодоСервис"</t>
  </si>
  <si>
    <t>4633039637</t>
  </si>
  <si>
    <t>26654110</t>
  </si>
  <si>
    <t>ООО "Водозабор"</t>
  </si>
  <si>
    <t>4616008325</t>
  </si>
  <si>
    <t>28817060</t>
  </si>
  <si>
    <t>4632191413</t>
  </si>
  <si>
    <t>26598074</t>
  </si>
  <si>
    <t>ООО "Водоканал"</t>
  </si>
  <si>
    <t>4613011390</t>
  </si>
  <si>
    <t>26598654</t>
  </si>
  <si>
    <t>ООО "Водоканал" п. им. К. Либнехта</t>
  </si>
  <si>
    <t>4634009762</t>
  </si>
  <si>
    <t>28134986</t>
  </si>
  <si>
    <t>ООО "Водолей"</t>
  </si>
  <si>
    <t>4620014272</t>
  </si>
  <si>
    <t>28821355</t>
  </si>
  <si>
    <t>ООО "Водоснабжение"</t>
  </si>
  <si>
    <t>4633023813</t>
  </si>
  <si>
    <t>30910426</t>
  </si>
  <si>
    <t>ООО "ЖКХ Черемисиновского района"</t>
  </si>
  <si>
    <t>4627003248</t>
  </si>
  <si>
    <t>26380369</t>
  </si>
  <si>
    <t>ООО "ЖКХ поселка Прямицыно"</t>
  </si>
  <si>
    <t>4617005180</t>
  </si>
  <si>
    <t>461701001</t>
  </si>
  <si>
    <t>26599373</t>
  </si>
  <si>
    <t>ООО "ЖКХ с. Мантурово"</t>
  </si>
  <si>
    <t>4614004050</t>
  </si>
  <si>
    <t>26599351</t>
  </si>
  <si>
    <t>ООО "ЖКХ с. Сейм"</t>
  </si>
  <si>
    <t>4614004043</t>
  </si>
  <si>
    <t>27712056</t>
  </si>
  <si>
    <t>ООО "Жилищник"</t>
  </si>
  <si>
    <t>4603008769</t>
  </si>
  <si>
    <t>24-11-2011 00:00:00</t>
  </si>
  <si>
    <t>26600215</t>
  </si>
  <si>
    <t>ООО "Жилищно-коммунальный сервис п. Возы"</t>
  </si>
  <si>
    <t>4618003996</t>
  </si>
  <si>
    <t>27712094</t>
  </si>
  <si>
    <t>ООО "Инжстройсервис"</t>
  </si>
  <si>
    <t>4611011684</t>
  </si>
  <si>
    <t>29-09-2011 00:00:00</t>
  </si>
  <si>
    <t>26594910</t>
  </si>
  <si>
    <t>ООО "КОММУНАЛЬНЫЙ"</t>
  </si>
  <si>
    <t>4607005261</t>
  </si>
  <si>
    <t>26357416</t>
  </si>
  <si>
    <t>ООО "Коммунальная служба"</t>
  </si>
  <si>
    <t>4633020629</t>
  </si>
  <si>
    <t>28446024</t>
  </si>
  <si>
    <t>ООО "Коммунальщик Плюс"</t>
  </si>
  <si>
    <t>4604005961</t>
  </si>
  <si>
    <t>460401001</t>
  </si>
  <si>
    <t>27549510</t>
  </si>
  <si>
    <t>ООО "Комфорт" г. Железногорск</t>
  </si>
  <si>
    <t>4633022993</t>
  </si>
  <si>
    <t>31477115</t>
  </si>
  <si>
    <t>ООО "Круиз - М"</t>
  </si>
  <si>
    <t>5034043900</t>
  </si>
  <si>
    <t>503401001</t>
  </si>
  <si>
    <t>17-04-2012 00:00:00</t>
  </si>
  <si>
    <t>26357454</t>
  </si>
  <si>
    <t>ООО "Курские Внешние Коммунальные сети"</t>
  </si>
  <si>
    <t>4632033706</t>
  </si>
  <si>
    <t>30990088</t>
  </si>
  <si>
    <t>ООО "Олымский сахарный завод"</t>
  </si>
  <si>
    <t>4608005793</t>
  </si>
  <si>
    <t>28262863</t>
  </si>
  <si>
    <t>ООО "Санаторий "Моква"</t>
  </si>
  <si>
    <t>4611004126</t>
  </si>
  <si>
    <t>31349578</t>
  </si>
  <si>
    <t>ООО "Сатурн"</t>
  </si>
  <si>
    <t>4620014890</t>
  </si>
  <si>
    <t>26357417</t>
  </si>
  <si>
    <t>ООО "Свободинский электромеханический завод"</t>
  </si>
  <si>
    <t>4607000231</t>
  </si>
  <si>
    <t>26373203</t>
  </si>
  <si>
    <t>ООО "Солнцевское ЖКХ"</t>
  </si>
  <si>
    <t>4622004495</t>
  </si>
  <si>
    <t>26806402</t>
  </si>
  <si>
    <t>ООО "Теткинское МУП ЖКХ"</t>
  </si>
  <si>
    <t>4603005599</t>
  </si>
  <si>
    <t>31480159</t>
  </si>
  <si>
    <t>ООО "Тимводсервис"</t>
  </si>
  <si>
    <t>4624001764</t>
  </si>
  <si>
    <t>26598885</t>
  </si>
  <si>
    <t>ООО "Тимжилсервис"</t>
  </si>
  <si>
    <t>4624003793</t>
  </si>
  <si>
    <t>26590820</t>
  </si>
  <si>
    <t>ООО "УК ЖКХ пос. Солнечный"</t>
  </si>
  <si>
    <t>4607005310</t>
  </si>
  <si>
    <t>28500131</t>
  </si>
  <si>
    <t>ООО "УК Конышевская"</t>
  </si>
  <si>
    <t>4609004457</t>
  </si>
  <si>
    <t>26373188</t>
  </si>
  <si>
    <t>ООО "УниверсалСтройСервис"</t>
  </si>
  <si>
    <t>4619004209</t>
  </si>
  <si>
    <t>27990413</t>
  </si>
  <si>
    <t>ООО "Фатежское КЭХ"</t>
  </si>
  <si>
    <t>4625005948</t>
  </si>
  <si>
    <t>26806528</t>
  </si>
  <si>
    <t>ООО "Хомутовское ЖКХ"</t>
  </si>
  <si>
    <t>4626003975</t>
  </si>
  <si>
    <t>26541896</t>
  </si>
  <si>
    <t>ООО "Щигровские коммунальные сети"</t>
  </si>
  <si>
    <t>4628006749</t>
  </si>
  <si>
    <t>26520836</t>
  </si>
  <si>
    <t>ООО «НИАГАРА+»</t>
  </si>
  <si>
    <t>4607005286</t>
  </si>
  <si>
    <t>27549574</t>
  </si>
  <si>
    <t>ООО Управляющая компания "Айсберг +"</t>
  </si>
  <si>
    <t>4608005722</t>
  </si>
  <si>
    <t>26546484</t>
  </si>
  <si>
    <t>ООО Управляющая компания "Заказчик Касторное"</t>
  </si>
  <si>
    <t>4608005627</t>
  </si>
  <si>
    <t>30366049</t>
  </si>
  <si>
    <t>ОП "Воронежское" АО "ГУ ЖКХ"</t>
  </si>
  <si>
    <t>5116000922</t>
  </si>
  <si>
    <t>366445001</t>
  </si>
  <si>
    <t>21-10-2015 00:00:00</t>
  </si>
  <si>
    <t>26519767</t>
  </si>
  <si>
    <t>ПАО "Квадра" (филиал "Курская генерация")</t>
  </si>
  <si>
    <t>6829012680</t>
  </si>
  <si>
    <t>463243001</t>
  </si>
  <si>
    <t>28084551</t>
  </si>
  <si>
    <t>ПАО "Квадра" (филиал "Южная генерация")</t>
  </si>
  <si>
    <t>463201000</t>
  </si>
  <si>
    <t>26357457</t>
  </si>
  <si>
    <t>ПАО "Михайловский ГОК"</t>
  </si>
  <si>
    <t>28067786</t>
  </si>
  <si>
    <t>ПАО "Ростелеком" в лице Курского филиала</t>
  </si>
  <si>
    <t>7707049388</t>
  </si>
  <si>
    <t>31211497</t>
  </si>
  <si>
    <t>ТСЖ "Водоснабжение Красная долина"</t>
  </si>
  <si>
    <t>4608002665</t>
  </si>
  <si>
    <t>22-12-2016 00:00:00</t>
  </si>
  <si>
    <t>31276204</t>
  </si>
  <si>
    <t>ТСЖ "Водоснабжение Орехово"</t>
  </si>
  <si>
    <t>4608006525</t>
  </si>
  <si>
    <t>31088701</t>
  </si>
  <si>
    <t>ТСЖ "Водоснабжение Родник"</t>
  </si>
  <si>
    <t>4608006451</t>
  </si>
  <si>
    <t>31088621</t>
  </si>
  <si>
    <t>ТСН "Водоснабжение Медвенского района"</t>
  </si>
  <si>
    <t>4615007488</t>
  </si>
  <si>
    <t>31246183</t>
  </si>
  <si>
    <t>ТСН "Водоснабжение Нижнереутчанского сельсовета"</t>
  </si>
  <si>
    <t>4615007495</t>
  </si>
  <si>
    <t>30990108</t>
  </si>
  <si>
    <t>ТСН "Водоснабжение Солнцевского района"</t>
  </si>
  <si>
    <t>4622008147</t>
  </si>
  <si>
    <t>26373189</t>
  </si>
  <si>
    <t>ФГБУ "Санаторий Марьино"</t>
  </si>
  <si>
    <t>4620001192</t>
  </si>
  <si>
    <t>30861196</t>
  </si>
  <si>
    <t>Филиал "Золотухинский" ООО "КСП"</t>
  </si>
  <si>
    <t>3611009179</t>
  </si>
  <si>
    <t>31044258</t>
  </si>
  <si>
    <t>Филиал ОАО "РЖД" Юго-Восточная железная дорога, Юго-Восточная дирекция по эксплуатации зданий и сооружений ЕЛЕЦКАЯ ДИСТАЦИЯ ГРАЖДАНСКИХ СООРУЖЕНИЙ</t>
  </si>
  <si>
    <t>481245040</t>
  </si>
  <si>
    <t>30941480</t>
  </si>
  <si>
    <t>Филиал ФГБУ "ЦЖКУ" Минобороны России по ЗВО</t>
  </si>
  <si>
    <t>7729314745</t>
  </si>
  <si>
    <t>784243001</t>
  </si>
  <si>
    <t>VS</t>
  </si>
  <si>
    <t>Комитет по тарифам и ценам Курской области</t>
  </si>
  <si>
    <t>23-вод</t>
  </si>
  <si>
    <t xml:space="preserve"> "Курская правда" №71-72 от 17.06.2021</t>
  </si>
  <si>
    <t>Курская область Курский район Клюквинский сельсовет, пос. Маршала Жукова, 6 квартал, дом 5</t>
  </si>
  <si>
    <t>Обухов Игорь Александрович</t>
  </si>
  <si>
    <t>Чуйкова Наталья Петровна</t>
  </si>
  <si>
    <t>главный экономист</t>
  </si>
  <si>
    <t>(4712)72-14-91</t>
  </si>
  <si>
    <t>rodnik4611013586@yandex.ru</t>
  </si>
  <si>
    <t>Курский муниципальный район, Бесединский сельсовет (38620408);</t>
  </si>
  <si>
    <t>Курский муниципальный район, Брежневский сельсовет (38620412);</t>
  </si>
  <si>
    <t>Курский муниципальный район, Винниковский сельсовет (38620420);</t>
  </si>
  <si>
    <t>Курский муниципальный район, Ворошневский сельсовет (38620424);</t>
  </si>
  <si>
    <t>Курский муниципальный район, Камышинский сельсовет (38620426);</t>
  </si>
  <si>
    <t>Курский муниципальный район, Клюквинский сельсовет (38620428);</t>
  </si>
  <si>
    <t>Курский муниципальный район, Лебяженский сельсовет (38620432);</t>
  </si>
  <si>
    <t>Курский муниципальный район, Моковский сельсовет (38620436);</t>
  </si>
  <si>
    <t>Курский муниципальный район, Нижнемедведицкий сельсовет (38620448);</t>
  </si>
  <si>
    <t>Курский муниципальный район, Новопоселеновский сельсовет (38620452);</t>
  </si>
  <si>
    <t>Курский муниципальный район, Пашковский сельсовет (38620460);</t>
  </si>
  <si>
    <t>Курский муниципальный район, Полевской сельсовет (38620468);</t>
  </si>
  <si>
    <t>Курский муниципальный район, Полянский сельсовет (38620472);</t>
  </si>
  <si>
    <t>Курский муниципальный район, Рышковский сельсовет (38620476);</t>
  </si>
  <si>
    <t>Курский муниципальный район, Шумаковский сельсовет (38620488);</t>
  </si>
  <si>
    <t>Курский муниципальный район, Щетинский сельсовет (38620492);</t>
  </si>
  <si>
    <t>тариф на подключение(технологическое присоединение) к централизованной системе холодного водоснабжения (тариф за подключаемую (технически присоединяемую) нагрузку)</t>
  </si>
  <si>
    <t>https://portal.eias.ru/Portal/DownloadPage.aspx?type=12&amp;guid=7ccede01-beed-45f9-afa6-23625430491e</t>
  </si>
  <si>
    <t>https://portal.eias.ru/Portal/DownloadPage.aspx?type=12&amp;guid=1f9dda7a-a186-48d2-bbf5-8a7b0664fa43</t>
  </si>
  <si>
    <t>договор водоснабжения</t>
  </si>
  <si>
    <t>https://portal.eias.ru/Portal/DownloadPage.aspx?type=12&amp;guid=4caf434f-43df-49f7-a9a6-3e697e9b5b8b</t>
  </si>
  <si>
    <t xml:space="preserve"> 416-ФЗ "О водоснабжении и водоотведении",  Правилами холодного водоснабжения и водоотведения, утвержденными Постановление Правительства РФ от 29.07.2013 г. №644, типовыми договорами о подключении (техническом присоединении) к центральной системе холодного водоснабжения иводоотведения, утвержденными Постановлением Правительства РФ от 29.07.2013 г. №645 </t>
  </si>
  <si>
    <t>305502, Курская область, Курский район, п. Маршала Жукова, 6 квартал, дом 5</t>
  </si>
  <si>
    <t>c 09:00 до 17:00</t>
  </si>
  <si>
    <t>понедельник-пятница</t>
  </si>
  <si>
    <t>понедельник-пятница: c 09:00 до 17:00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</si>
  <si>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</si>
  <si>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</t>
  </si>
  <si>
    <t>https://portal.eias.ru/Portal/DownloadPage.aspx?type=12&amp;guid=7a94d992-24ed-43dc-8735-801fadc04110</t>
  </si>
  <si>
    <t>23.06.2021 20:25:01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</si>
</sst>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4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49" fontId="0" fillId="8" borderId="5" xfId="0" applyNumberFormat="1" applyFill="1" applyBorder="1" applyAlignment="1" applyProtection="1">
      <alignment horizontal="left" vertical="center" wrapText="1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2 3" xfId="104" xr:uid="{00000000-0005-0000-0000-00004B000000}"/>
    <cellStyle name="Обычный 14" xfId="41" xr:uid="{00000000-0005-0000-0000-00004C000000}"/>
    <cellStyle name="Обычный 14 2" xfId="106" xr:uid="{00000000-0005-0000-0000-00004D000000}"/>
    <cellStyle name="Обычный 14 3" xfId="107" xr:uid="{00000000-0005-0000-0000-00004E000000}"/>
    <cellStyle name="Обычный 14 4" xfId="108" xr:uid="{00000000-0005-0000-0000-00004F000000}"/>
    <cellStyle name="Обычный 14 5" xfId="105" xr:uid="{00000000-0005-0000-0000-000050000000}"/>
    <cellStyle name="Обычный 15" xfId="42" xr:uid="{00000000-0005-0000-0000-000051000000}"/>
    <cellStyle name="Обычный 2" xfId="43" xr:uid="{00000000-0005-0000-0000-000052000000}"/>
    <cellStyle name="Обычный 2 10 2" xfId="44" xr:uid="{00000000-0005-0000-0000-000053000000}"/>
    <cellStyle name="Обычный 2 2" xfId="45" xr:uid="{00000000-0005-0000-0000-000054000000}"/>
    <cellStyle name="Обычный 2 3" xfId="46" xr:uid="{00000000-0005-0000-0000-000055000000}"/>
    <cellStyle name="Обычный 2 4" xfId="47" xr:uid="{00000000-0005-0000-0000-000056000000}"/>
    <cellStyle name="Обычный 3" xfId="48" xr:uid="{00000000-0005-0000-0000-000057000000}"/>
    <cellStyle name="Обычный 3 2" xfId="49" xr:uid="{00000000-0005-0000-0000-000058000000}"/>
    <cellStyle name="Обычный 3 3" xfId="50" xr:uid="{00000000-0005-0000-0000-000059000000}"/>
    <cellStyle name="Обычный 4" xfId="51" xr:uid="{00000000-0005-0000-0000-00005A000000}"/>
    <cellStyle name="Обычный 5" xfId="52" xr:uid="{00000000-0005-0000-0000-00005B000000}"/>
    <cellStyle name="Обычный_BALANCE.WARM.2007YEAR(FACT)" xfId="53" xr:uid="{00000000-0005-0000-0000-00005C000000}"/>
    <cellStyle name="Обычный_INVEST.WARM.PLAN.4.78(v0.1)" xfId="54" xr:uid="{00000000-0005-0000-0000-00005D000000}"/>
    <cellStyle name="Обычный_JKH.OPEN.INFO.HVS(v3.5)_цены161210" xfId="55" xr:uid="{00000000-0005-0000-0000-00005E000000}"/>
    <cellStyle name="Обычный_JKH.OPEN.INFO.PRICE.VO_v4.0(10.02.11)" xfId="56" xr:uid="{00000000-0005-0000-0000-00005F000000}"/>
    <cellStyle name="Обычный_MINENERGO.340.PRIL79(v0.1)" xfId="57" xr:uid="{00000000-0005-0000-0000-000060000000}"/>
    <cellStyle name="Обычный_PREDEL.JKH.2010(v1.3)" xfId="58" xr:uid="{00000000-0005-0000-0000-000061000000}"/>
    <cellStyle name="Обычный_razrabotka_sablonov_po_WKU" xfId="59" xr:uid="{00000000-0005-0000-0000-000062000000}"/>
    <cellStyle name="Обычный_SIMPLE_1_massive2" xfId="60" xr:uid="{00000000-0005-0000-0000-000063000000}"/>
    <cellStyle name="Обычный_ЖКУ_проект3" xfId="61" xr:uid="{00000000-0005-0000-0000-000064000000}"/>
    <cellStyle name="Обычный_Мониторинг инвестиций" xfId="62" xr:uid="{00000000-0005-0000-0000-000065000000}"/>
    <cellStyle name="Обычный_Шаблон по источникам для Модуля Реестр (2)" xfId="63" xr:uid="{00000000-0005-0000-0000-000066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55721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19</xdr:row>
      <xdr:rowOff>0</xdr:rowOff>
    </xdr:from>
    <xdr:to>
      <xdr:col>36</xdr:col>
      <xdr:colOff>228600</xdr:colOff>
      <xdr:row>21</xdr:row>
      <xdr:rowOff>190500</xdr:rowOff>
    </xdr:to>
    <xdr:grpSp>
      <xdr:nvGrpSpPr>
        <xdr:cNvPr id="7190437" name="shCalendar">
          <a:extLst>
            <a:ext uri="{FF2B5EF4-FFF2-40B4-BE49-F238E27FC236}">
              <a16:creationId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8354675" y="2876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>
            <a:extLst>
              <a:ext uri="{FF2B5EF4-FFF2-40B4-BE49-F238E27FC236}">
                <a16:creationId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>
            <a:extLst>
              <a:ext uri="{FF2B5EF4-FFF2-40B4-BE49-F238E27FC236}">
                <a16:creationId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5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5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500-0000DCA76D00}"/>
            </a:ext>
          </a:extLst>
        </xdr:cNvPr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5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5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6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6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6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5" t="s">
        <v>678</v>
      </c>
      <c r="M5" s="756"/>
      <c r="N5" s="756"/>
      <c r="O5" s="756"/>
      <c r="P5" s="756"/>
      <c r="Q5" s="756"/>
      <c r="R5" s="756"/>
      <c r="S5" s="756"/>
      <c r="T5" s="756"/>
      <c r="U5" s="757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1" t="str">
        <f>IF(NameOrPr_ch="",IF(NameOrPr="","",NameOrPr),NameOrPr_ch)</f>
        <v>Комитет по тарифам и ценам Курской области</v>
      </c>
      <c r="P7" s="771"/>
      <c r="Q7" s="771"/>
      <c r="R7" s="771"/>
      <c r="S7" s="771"/>
      <c r="T7" s="771"/>
      <c r="U7" s="771"/>
      <c r="V7" s="771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1" t="str">
        <f>IF(datePr_ch="",IF(datePr="","",datePr),datePr_ch)</f>
        <v>10.06.2021</v>
      </c>
      <c r="P8" s="771"/>
      <c r="Q8" s="771"/>
      <c r="R8" s="771"/>
      <c r="S8" s="771"/>
      <c r="T8" s="771"/>
      <c r="U8" s="771"/>
      <c r="V8" s="771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1" t="str">
        <f>IF(numberPr_ch="",IF(numberPr="","",numberPr),numberPr_ch)</f>
        <v>23-вод</v>
      </c>
      <c r="P9" s="771"/>
      <c r="Q9" s="771"/>
      <c r="R9" s="771"/>
      <c r="S9" s="771"/>
      <c r="T9" s="771"/>
      <c r="U9" s="771"/>
      <c r="V9" s="771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657"/>
      <c r="O10" s="771" t="str">
        <f>IF(IstPub_ch="",IF(IstPub="","",IstPub),IstPub_ch)</f>
        <v xml:space="preserve"> "Курская правда" №71-72 от 17.06.2021</v>
      </c>
      <c r="P10" s="771"/>
      <c r="Q10" s="771"/>
      <c r="R10" s="771"/>
      <c r="S10" s="771"/>
      <c r="T10" s="771"/>
      <c r="U10" s="771"/>
      <c r="V10" s="771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9"/>
      <c r="M11" s="749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1"/>
      <c r="P12" s="761"/>
      <c r="Q12" s="761"/>
      <c r="R12" s="761"/>
      <c r="S12" s="761"/>
      <c r="T12" s="761"/>
      <c r="U12" s="76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4" t="s">
        <v>510</v>
      </c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 t="s">
        <v>511</v>
      </c>
    </row>
    <row r="14" spans="7:34" ht="15" customHeight="1">
      <c r="J14" s="86"/>
      <c r="K14" s="86"/>
      <c r="L14" s="714" t="s">
        <v>95</v>
      </c>
      <c r="M14" s="714" t="s">
        <v>425</v>
      </c>
      <c r="N14" s="714"/>
      <c r="O14" s="776" t="s">
        <v>534</v>
      </c>
      <c r="P14" s="776"/>
      <c r="Q14" s="776"/>
      <c r="R14" s="776"/>
      <c r="S14" s="776"/>
      <c r="T14" s="776"/>
      <c r="U14" s="714" t="s">
        <v>344</v>
      </c>
      <c r="V14" s="775" t="s">
        <v>278</v>
      </c>
      <c r="W14" s="714"/>
    </row>
    <row r="15" spans="7:34" ht="14.25" customHeight="1">
      <c r="J15" s="86"/>
      <c r="K15" s="86"/>
      <c r="L15" s="714"/>
      <c r="M15" s="714"/>
      <c r="N15" s="714"/>
      <c r="O15" s="251" t="s">
        <v>535</v>
      </c>
      <c r="P15" s="762" t="s">
        <v>274</v>
      </c>
      <c r="Q15" s="762"/>
      <c r="R15" s="746" t="s">
        <v>536</v>
      </c>
      <c r="S15" s="746"/>
      <c r="T15" s="746"/>
      <c r="U15" s="714"/>
      <c r="V15" s="775"/>
      <c r="W15" s="714"/>
    </row>
    <row r="16" spans="7:34" ht="33.75" customHeight="1">
      <c r="J16" s="86"/>
      <c r="K16" s="86"/>
      <c r="L16" s="714"/>
      <c r="M16" s="714"/>
      <c r="N16" s="714"/>
      <c r="O16" s="435" t="s">
        <v>537</v>
      </c>
      <c r="P16" s="436" t="s">
        <v>538</v>
      </c>
      <c r="Q16" s="436" t="s">
        <v>405</v>
      </c>
      <c r="R16" s="437" t="s">
        <v>277</v>
      </c>
      <c r="S16" s="769" t="s">
        <v>276</v>
      </c>
      <c r="T16" s="769"/>
      <c r="U16" s="714"/>
      <c r="V16" s="775"/>
      <c r="W16" s="714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0">
        <f ca="1">OFFSET(S17,0,-1)+1</f>
        <v>7</v>
      </c>
      <c r="T17" s="770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68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3"/>
      <c r="P18" s="743"/>
      <c r="Q18" s="743"/>
      <c r="R18" s="743"/>
      <c r="S18" s="743"/>
      <c r="T18" s="743"/>
      <c r="U18" s="743"/>
      <c r="V18" s="743"/>
      <c r="W18" s="600" t="s">
        <v>543</v>
      </c>
    </row>
    <row r="19" spans="1:35" ht="22.5">
      <c r="A19" s="768"/>
      <c r="B19" s="768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63"/>
      <c r="P19" s="763"/>
      <c r="Q19" s="763"/>
      <c r="R19" s="763"/>
      <c r="S19" s="763"/>
      <c r="T19" s="763"/>
      <c r="U19" s="763"/>
      <c r="V19" s="763"/>
      <c r="W19" s="286" t="s">
        <v>544</v>
      </c>
    </row>
    <row r="20" spans="1:35" ht="45">
      <c r="A20" s="768"/>
      <c r="B20" s="768"/>
      <c r="C20" s="768">
        <v>1</v>
      </c>
      <c r="D20" s="340"/>
      <c r="E20" s="410"/>
      <c r="F20" s="410"/>
      <c r="G20" s="410"/>
      <c r="H20" s="410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402</v>
      </c>
      <c r="N20" s="285"/>
      <c r="O20" s="763"/>
      <c r="P20" s="763"/>
      <c r="Q20" s="763"/>
      <c r="R20" s="763"/>
      <c r="S20" s="763"/>
      <c r="T20" s="763"/>
      <c r="U20" s="763"/>
      <c r="V20" s="763"/>
      <c r="W20" s="286" t="s">
        <v>679</v>
      </c>
      <c r="AA20" s="317"/>
    </row>
    <row r="21" spans="1:35" ht="33.75">
      <c r="A21" s="768"/>
      <c r="B21" s="768"/>
      <c r="C21" s="768"/>
      <c r="D21" s="768">
        <v>1</v>
      </c>
      <c r="E21" s="410"/>
      <c r="F21" s="410"/>
      <c r="G21" s="410"/>
      <c r="H21" s="410"/>
      <c r="I21" s="761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78"/>
      <c r="P21" s="778"/>
      <c r="Q21" s="778"/>
      <c r="R21" s="778"/>
      <c r="S21" s="778"/>
      <c r="T21" s="778"/>
      <c r="U21" s="778"/>
      <c r="V21" s="778"/>
      <c r="W21" s="286" t="s">
        <v>680</v>
      </c>
      <c r="AA21" s="317"/>
    </row>
    <row r="22" spans="1:35" ht="33.75">
      <c r="A22" s="768"/>
      <c r="B22" s="768"/>
      <c r="C22" s="768"/>
      <c r="D22" s="768"/>
      <c r="E22" s="768">
        <v>1</v>
      </c>
      <c r="F22" s="410"/>
      <c r="G22" s="410"/>
      <c r="H22" s="410"/>
      <c r="I22" s="761"/>
      <c r="J22" s="761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77"/>
      <c r="P22" s="777"/>
      <c r="Q22" s="777"/>
      <c r="R22" s="777"/>
      <c r="S22" s="777"/>
      <c r="T22" s="777"/>
      <c r="U22" s="777"/>
      <c r="V22" s="777"/>
      <c r="W22" s="286" t="s">
        <v>545</v>
      </c>
      <c r="Y22" s="317" t="e">
        <f ca="1">strCheckUnique(Z22:Z25)</f>
        <v>#NAME?</v>
      </c>
      <c r="AA22" s="317"/>
    </row>
    <row r="23" spans="1:35" ht="66" customHeight="1">
      <c r="A23" s="768"/>
      <c r="B23" s="768"/>
      <c r="C23" s="768"/>
      <c r="D23" s="768"/>
      <c r="E23" s="768"/>
      <c r="F23" s="340">
        <v>1</v>
      </c>
      <c r="G23" s="340"/>
      <c r="H23" s="340"/>
      <c r="I23" s="761"/>
      <c r="J23" s="761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/>
      <c r="N23" s="765"/>
      <c r="O23" s="192"/>
      <c r="P23" s="192"/>
      <c r="Q23" s="192"/>
      <c r="R23" s="766"/>
      <c r="S23" s="764" t="s">
        <v>87</v>
      </c>
      <c r="T23" s="766"/>
      <c r="U23" s="764" t="s">
        <v>88</v>
      </c>
      <c r="V23" s="282"/>
      <c r="W23" s="772" t="s">
        <v>546</v>
      </c>
      <c r="X23" s="298" t="e">
        <f ca="1">strCheckDate(O24:V24)</f>
        <v>#NAME?</v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8"/>
      <c r="B24" s="768"/>
      <c r="C24" s="768"/>
      <c r="D24" s="768"/>
      <c r="E24" s="768"/>
      <c r="F24" s="340"/>
      <c r="G24" s="340"/>
      <c r="H24" s="340"/>
      <c r="I24" s="761"/>
      <c r="J24" s="761"/>
      <c r="K24" s="344"/>
      <c r="L24" s="171"/>
      <c r="M24" s="205"/>
      <c r="N24" s="765"/>
      <c r="O24" s="299"/>
      <c r="P24" s="296"/>
      <c r="Q24" s="297" t="str">
        <f>R23 &amp; "-" &amp; T23</f>
        <v>-</v>
      </c>
      <c r="R24" s="766"/>
      <c r="S24" s="764"/>
      <c r="T24" s="767"/>
      <c r="U24" s="764"/>
      <c r="V24" s="282"/>
      <c r="W24" s="773"/>
      <c r="AA24" s="317"/>
    </row>
    <row r="25" spans="1:35" customFormat="1" ht="15" customHeight="1">
      <c r="A25" s="768"/>
      <c r="B25" s="768"/>
      <c r="C25" s="768"/>
      <c r="D25" s="768"/>
      <c r="E25" s="768"/>
      <c r="F25" s="340"/>
      <c r="G25" s="340"/>
      <c r="H25" s="340"/>
      <c r="I25" s="761"/>
      <c r="J25" s="76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8"/>
      <c r="B26" s="768"/>
      <c r="C26" s="768"/>
      <c r="D26" s="768"/>
      <c r="E26" s="340"/>
      <c r="F26" s="410"/>
      <c r="G26" s="410"/>
      <c r="H26" s="410"/>
      <c r="I26" s="76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8"/>
      <c r="B27" s="768"/>
      <c r="C27" s="768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8"/>
      <c r="B28" s="768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8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4" t="s">
        <v>703</v>
      </c>
      <c r="N32" s="754"/>
      <c r="O32" s="754"/>
      <c r="P32" s="754"/>
      <c r="Q32" s="754"/>
      <c r="R32" s="754"/>
      <c r="S32" s="754"/>
      <c r="T32" s="754"/>
      <c r="U32" s="754"/>
      <c r="V32" s="754"/>
    </row>
  </sheetData>
  <sheetProtection password="FA9C" sheet="1" objects="1" scenarios="1" formatColumns="0" formatRows="0"/>
  <dataConsolidate leftLabels="1"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 xr:uid="{00000000-0002-0000-0900-000000000000}"/>
    <dataValidation allowBlank="1" promptTitle="checkPeriodRange" sqref="Q24" xr:uid="{00000000-0002-0000-0900-000001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9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9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9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9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9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479"/>
      <c r="D11" s="479"/>
      <c r="F11" s="469" t="e">
        <f ca="1">"4."&amp;mergeValue(A11) &amp;"."&amp;mergeValue(B11)</f>
        <v>#NAME?</v>
      </c>
      <c r="G11" s="461" t="s">
        <v>675</v>
      </c>
      <c r="H11" s="454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9"/>
      <c r="B13" s="759"/>
      <c r="C13" s="759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0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9"/>
      <c r="B14" s="759"/>
      <c r="C14" s="759"/>
      <c r="D14" s="479"/>
      <c r="F14" s="473"/>
      <c r="G14" s="163" t="s">
        <v>4</v>
      </c>
      <c r="H14" s="478"/>
      <c r="I14" s="76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4" t="s">
        <v>676</v>
      </c>
      <c r="H19" s="75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5" t="s">
        <v>678</v>
      </c>
      <c r="M5" s="756"/>
      <c r="N5" s="756"/>
      <c r="O5" s="756"/>
      <c r="P5" s="756"/>
      <c r="Q5" s="756"/>
      <c r="R5" s="756"/>
      <c r="S5" s="756"/>
      <c r="T5" s="756"/>
      <c r="U5" s="757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1" t="str">
        <f>IF(NameOrPr_ch="",IF(NameOrPr="","",NameOrPr),NameOrPr_ch)</f>
        <v>Комитет по тарифам и ценам Курской области</v>
      </c>
      <c r="P7" s="771"/>
      <c r="Q7" s="771"/>
      <c r="R7" s="771"/>
      <c r="S7" s="771"/>
      <c r="T7" s="771"/>
      <c r="U7" s="771"/>
      <c r="V7" s="771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1" t="str">
        <f>IF(datePr_ch="",IF(datePr="","",datePr),datePr_ch)</f>
        <v>10.06.2021</v>
      </c>
      <c r="P8" s="771"/>
      <c r="Q8" s="771"/>
      <c r="R8" s="771"/>
      <c r="S8" s="771"/>
      <c r="T8" s="771"/>
      <c r="U8" s="771"/>
      <c r="V8" s="771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1" t="str">
        <f>IF(numberPr_ch="",IF(numberPr="","",numberPr),numberPr_ch)</f>
        <v>23-вод</v>
      </c>
      <c r="P9" s="771"/>
      <c r="Q9" s="771"/>
      <c r="R9" s="771"/>
      <c r="S9" s="771"/>
      <c r="T9" s="771"/>
      <c r="U9" s="771"/>
      <c r="V9" s="771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657"/>
      <c r="O10" s="771" t="str">
        <f>IF(IstPub_ch="",IF(IstPub="","",IstPub),IstPub_ch)</f>
        <v xml:space="preserve"> "Курская правда" №71-72 от 17.06.2021</v>
      </c>
      <c r="P10" s="771"/>
      <c r="Q10" s="771"/>
      <c r="R10" s="771"/>
      <c r="S10" s="771"/>
      <c r="T10" s="771"/>
      <c r="U10" s="771"/>
      <c r="V10" s="771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9"/>
      <c r="M11" s="749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1"/>
      <c r="P12" s="761"/>
      <c r="Q12" s="761"/>
      <c r="R12" s="761"/>
      <c r="S12" s="761"/>
      <c r="T12" s="761"/>
      <c r="U12" s="76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4" t="s">
        <v>510</v>
      </c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 t="s">
        <v>511</v>
      </c>
    </row>
    <row r="14" spans="7:34" ht="15" customHeight="1">
      <c r="J14" s="86"/>
      <c r="K14" s="86"/>
      <c r="L14" s="714" t="s">
        <v>95</v>
      </c>
      <c r="M14" s="714" t="s">
        <v>425</v>
      </c>
      <c r="N14" s="714"/>
      <c r="O14" s="776" t="s">
        <v>534</v>
      </c>
      <c r="P14" s="776"/>
      <c r="Q14" s="776"/>
      <c r="R14" s="776"/>
      <c r="S14" s="776"/>
      <c r="T14" s="776"/>
      <c r="U14" s="714" t="s">
        <v>344</v>
      </c>
      <c r="V14" s="775" t="s">
        <v>278</v>
      </c>
      <c r="W14" s="714"/>
    </row>
    <row r="15" spans="7:34" ht="14.25" customHeight="1">
      <c r="J15" s="86"/>
      <c r="K15" s="86"/>
      <c r="L15" s="714"/>
      <c r="M15" s="714"/>
      <c r="N15" s="714"/>
      <c r="O15" s="251" t="s">
        <v>535</v>
      </c>
      <c r="P15" s="762" t="s">
        <v>274</v>
      </c>
      <c r="Q15" s="762"/>
      <c r="R15" s="746" t="s">
        <v>536</v>
      </c>
      <c r="S15" s="746"/>
      <c r="T15" s="746"/>
      <c r="U15" s="714"/>
      <c r="V15" s="775"/>
      <c r="W15" s="714"/>
    </row>
    <row r="16" spans="7:34" ht="33.75" customHeight="1">
      <c r="J16" s="86"/>
      <c r="K16" s="86"/>
      <c r="L16" s="714"/>
      <c r="M16" s="714"/>
      <c r="N16" s="714"/>
      <c r="O16" s="435" t="s">
        <v>537</v>
      </c>
      <c r="P16" s="436" t="s">
        <v>538</v>
      </c>
      <c r="Q16" s="436" t="s">
        <v>405</v>
      </c>
      <c r="R16" s="437" t="s">
        <v>277</v>
      </c>
      <c r="S16" s="769" t="s">
        <v>276</v>
      </c>
      <c r="T16" s="769"/>
      <c r="U16" s="714"/>
      <c r="V16" s="775"/>
      <c r="W16" s="714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0">
        <f ca="1">OFFSET(S17,0,-1)+1</f>
        <v>7</v>
      </c>
      <c r="T17" s="770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68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3"/>
      <c r="P18" s="743"/>
      <c r="Q18" s="743"/>
      <c r="R18" s="743"/>
      <c r="S18" s="743"/>
      <c r="T18" s="743"/>
      <c r="U18" s="743"/>
      <c r="V18" s="743"/>
      <c r="W18" s="600" t="s">
        <v>543</v>
      </c>
    </row>
    <row r="19" spans="1:35" ht="22.5">
      <c r="A19" s="768"/>
      <c r="B19" s="768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63"/>
      <c r="P19" s="763"/>
      <c r="Q19" s="763"/>
      <c r="R19" s="763"/>
      <c r="S19" s="763"/>
      <c r="T19" s="763"/>
      <c r="U19" s="763"/>
      <c r="V19" s="763"/>
      <c r="W19" s="286" t="s">
        <v>544</v>
      </c>
    </row>
    <row r="20" spans="1:35" ht="45">
      <c r="A20" s="768"/>
      <c r="B20" s="768"/>
      <c r="C20" s="768">
        <v>1</v>
      </c>
      <c r="D20" s="340"/>
      <c r="E20" s="410"/>
      <c r="F20" s="410"/>
      <c r="G20" s="410"/>
      <c r="H20" s="410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402</v>
      </c>
      <c r="N20" s="285"/>
      <c r="O20" s="763"/>
      <c r="P20" s="763"/>
      <c r="Q20" s="763"/>
      <c r="R20" s="763"/>
      <c r="S20" s="763"/>
      <c r="T20" s="763"/>
      <c r="U20" s="763"/>
      <c r="V20" s="763"/>
      <c r="W20" s="286" t="s">
        <v>679</v>
      </c>
      <c r="AA20" s="317"/>
    </row>
    <row r="21" spans="1:35" ht="33.75">
      <c r="A21" s="768"/>
      <c r="B21" s="768"/>
      <c r="C21" s="768"/>
      <c r="D21" s="768">
        <v>1</v>
      </c>
      <c r="E21" s="410"/>
      <c r="F21" s="410"/>
      <c r="G21" s="410"/>
      <c r="H21" s="410"/>
      <c r="I21" s="761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78"/>
      <c r="P21" s="778"/>
      <c r="Q21" s="778"/>
      <c r="R21" s="778"/>
      <c r="S21" s="778"/>
      <c r="T21" s="778"/>
      <c r="U21" s="778"/>
      <c r="V21" s="778"/>
      <c r="W21" s="286" t="s">
        <v>680</v>
      </c>
      <c r="AA21" s="317"/>
    </row>
    <row r="22" spans="1:35" ht="33.75">
      <c r="A22" s="768"/>
      <c r="B22" s="768"/>
      <c r="C22" s="768"/>
      <c r="D22" s="768"/>
      <c r="E22" s="768">
        <v>1</v>
      </c>
      <c r="F22" s="410"/>
      <c r="G22" s="410"/>
      <c r="H22" s="410"/>
      <c r="I22" s="761"/>
      <c r="J22" s="761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77"/>
      <c r="P22" s="777"/>
      <c r="Q22" s="777"/>
      <c r="R22" s="777"/>
      <c r="S22" s="777"/>
      <c r="T22" s="777"/>
      <c r="U22" s="777"/>
      <c r="V22" s="777"/>
      <c r="W22" s="286" t="s">
        <v>545</v>
      </c>
      <c r="Y22" s="317" t="e">
        <f ca="1">strCheckUnique(Z22:Z25)</f>
        <v>#NAME?</v>
      </c>
      <c r="AA22" s="317"/>
    </row>
    <row r="23" spans="1:35" ht="66" customHeight="1">
      <c r="A23" s="768"/>
      <c r="B23" s="768"/>
      <c r="C23" s="768"/>
      <c r="D23" s="768"/>
      <c r="E23" s="768"/>
      <c r="F23" s="340">
        <v>1</v>
      </c>
      <c r="G23" s="340"/>
      <c r="H23" s="340"/>
      <c r="I23" s="761"/>
      <c r="J23" s="761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/>
      <c r="N23" s="765"/>
      <c r="O23" s="192"/>
      <c r="P23" s="192"/>
      <c r="Q23" s="192"/>
      <c r="R23" s="766"/>
      <c r="S23" s="764" t="s">
        <v>87</v>
      </c>
      <c r="T23" s="766"/>
      <c r="U23" s="764" t="s">
        <v>88</v>
      </c>
      <c r="V23" s="282"/>
      <c r="W23" s="772" t="s">
        <v>546</v>
      </c>
      <c r="X23" s="298" t="e">
        <f ca="1">strCheckDate(O24:V24)</f>
        <v>#NAME?</v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8"/>
      <c r="B24" s="768"/>
      <c r="C24" s="768"/>
      <c r="D24" s="768"/>
      <c r="E24" s="768"/>
      <c r="F24" s="340"/>
      <c r="G24" s="340"/>
      <c r="H24" s="340"/>
      <c r="I24" s="761"/>
      <c r="J24" s="761"/>
      <c r="K24" s="344"/>
      <c r="L24" s="171"/>
      <c r="M24" s="205"/>
      <c r="N24" s="765"/>
      <c r="O24" s="299"/>
      <c r="P24" s="296"/>
      <c r="Q24" s="297" t="str">
        <f>R23 &amp; "-" &amp; T23</f>
        <v>-</v>
      </c>
      <c r="R24" s="766"/>
      <c r="S24" s="764"/>
      <c r="T24" s="767"/>
      <c r="U24" s="764"/>
      <c r="V24" s="282"/>
      <c r="W24" s="773"/>
      <c r="AA24" s="317"/>
    </row>
    <row r="25" spans="1:35" customFormat="1" ht="15" customHeight="1">
      <c r="A25" s="768"/>
      <c r="B25" s="768"/>
      <c r="C25" s="768"/>
      <c r="D25" s="768"/>
      <c r="E25" s="768"/>
      <c r="F25" s="340"/>
      <c r="G25" s="340"/>
      <c r="H25" s="340"/>
      <c r="I25" s="761"/>
      <c r="J25" s="76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68"/>
      <c r="B26" s="768"/>
      <c r="C26" s="768"/>
      <c r="D26" s="768"/>
      <c r="E26" s="340"/>
      <c r="F26" s="410"/>
      <c r="G26" s="410"/>
      <c r="H26" s="410"/>
      <c r="I26" s="76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68"/>
      <c r="B27" s="768"/>
      <c r="C27" s="768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68"/>
      <c r="B28" s="768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68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4" t="s">
        <v>703</v>
      </c>
      <c r="N32" s="754"/>
      <c r="O32" s="754"/>
      <c r="P32" s="754"/>
      <c r="Q32" s="754"/>
      <c r="R32" s="754"/>
      <c r="S32" s="754"/>
      <c r="T32" s="754"/>
      <c r="U32" s="754"/>
      <c r="V32" s="754"/>
    </row>
  </sheetData>
  <sheetProtection password="FA9C" sheet="1" objects="1" scenarios="1" formatColumns="0" formatRows="0"/>
  <dataConsolidate leftLabels="1" link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 xr:uid="{00000000-0002-0000-0B00-000000000000}"/>
    <dataValidation allowBlank="1" promptTitle="checkPeriodRange" sqref="Q24" xr:uid="{00000000-0002-0000-0B00-000001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B00-000002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B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B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0B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B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479"/>
      <c r="D11" s="479"/>
      <c r="F11" s="469" t="e">
        <f ca="1">"4."&amp;mergeValue(A11) &amp;"."&amp;mergeValue(B11)</f>
        <v>#NAME?</v>
      </c>
      <c r="G11" s="461" t="s">
        <v>675</v>
      </c>
      <c r="H11" s="454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9"/>
      <c r="B13" s="759"/>
      <c r="C13" s="759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0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9"/>
      <c r="B14" s="759"/>
      <c r="C14" s="759"/>
      <c r="D14" s="479"/>
      <c r="F14" s="473"/>
      <c r="G14" s="163" t="s">
        <v>4</v>
      </c>
      <c r="H14" s="478"/>
      <c r="I14" s="76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4" t="s">
        <v>676</v>
      </c>
      <c r="H19" s="75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35" width="10.5703125" style="298"/>
    <col min="36" max="16384" width="10.5703125" style="35"/>
  </cols>
  <sheetData>
    <row r="1" spans="7:35" ht="14.25" hidden="1" customHeight="1">
      <c r="Q1" s="295"/>
      <c r="R1" s="295"/>
    </row>
    <row r="2" spans="7:35" ht="14.25" hidden="1" customHeight="1">
      <c r="U2" s="295"/>
    </row>
    <row r="3" spans="7:35" ht="14.25" hidden="1" customHeight="1"/>
    <row r="4" spans="7:35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55" t="s">
        <v>678</v>
      </c>
      <c r="M5" s="756"/>
      <c r="N5" s="756"/>
      <c r="O5" s="756"/>
      <c r="P5" s="756"/>
      <c r="Q5" s="756"/>
      <c r="R5" s="756"/>
      <c r="S5" s="756"/>
      <c r="T5" s="756"/>
      <c r="U5" s="757"/>
      <c r="AI5" s="35"/>
    </row>
    <row r="6" spans="7:35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AI6" s="35"/>
    </row>
    <row r="7" spans="7:35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1" t="str">
        <f>IF(NameOrPr_ch="",IF(NameOrPr="","",NameOrPr),NameOrPr_ch)</f>
        <v>Комитет по тарифам и ценам Курской области</v>
      </c>
      <c r="P7" s="771"/>
      <c r="Q7" s="771"/>
      <c r="R7" s="771"/>
      <c r="S7" s="771"/>
      <c r="T7" s="771"/>
      <c r="U7" s="771"/>
      <c r="V7" s="771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5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1" t="str">
        <f>IF(datePr_ch="",IF(datePr="","",datePr),datePr_ch)</f>
        <v>10.06.2021</v>
      </c>
      <c r="P8" s="771"/>
      <c r="Q8" s="771"/>
      <c r="R8" s="771"/>
      <c r="S8" s="771"/>
      <c r="T8" s="771"/>
      <c r="U8" s="771"/>
      <c r="V8" s="771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5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1" t="str">
        <f>IF(numberPr_ch="",IF(numberPr="","",numberPr),numberPr_ch)</f>
        <v>23-вод</v>
      </c>
      <c r="P9" s="771"/>
      <c r="Q9" s="771"/>
      <c r="R9" s="771"/>
      <c r="S9" s="771"/>
      <c r="T9" s="771"/>
      <c r="U9" s="771"/>
      <c r="V9" s="771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5" s="463" customFormat="1" ht="18.75">
      <c r="G10" s="464"/>
      <c r="H10" s="464"/>
      <c r="L10" s="462"/>
      <c r="M10" s="656" t="s">
        <v>576</v>
      </c>
      <c r="N10" s="657"/>
      <c r="O10" s="771" t="str">
        <f>IF(IstPub_ch="",IF(IstPub="","",IstPub),IstPub_ch)</f>
        <v xml:space="preserve"> "Курская правда" №71-72 от 17.06.2021</v>
      </c>
      <c r="P10" s="771"/>
      <c r="Q10" s="771"/>
      <c r="R10" s="771"/>
      <c r="S10" s="771"/>
      <c r="T10" s="771"/>
      <c r="U10" s="771"/>
      <c r="V10" s="771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5" s="255" customFormat="1" ht="11.25" hidden="1" customHeight="1">
      <c r="G11" s="254"/>
      <c r="H11" s="254"/>
      <c r="L11" s="749"/>
      <c r="M11" s="749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</row>
    <row r="12" spans="7:35" s="255" customFormat="1">
      <c r="G12" s="254"/>
      <c r="H12" s="254"/>
      <c r="L12" s="211"/>
      <c r="M12" s="211"/>
      <c r="N12" s="211"/>
      <c r="O12" s="761"/>
      <c r="P12" s="761"/>
      <c r="Q12" s="761"/>
      <c r="R12" s="761"/>
      <c r="S12" s="761"/>
      <c r="T12" s="761"/>
      <c r="U12" s="76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5" ht="15" customHeight="1">
      <c r="J13" s="86"/>
      <c r="K13" s="86"/>
      <c r="L13" s="714" t="s">
        <v>510</v>
      </c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 t="s">
        <v>511</v>
      </c>
      <c r="AI13" s="35"/>
    </row>
    <row r="14" spans="7:35" ht="15" customHeight="1">
      <c r="J14" s="86"/>
      <c r="K14" s="86"/>
      <c r="L14" s="714" t="s">
        <v>95</v>
      </c>
      <c r="M14" s="714" t="s">
        <v>425</v>
      </c>
      <c r="N14" s="714"/>
      <c r="O14" s="776" t="s">
        <v>534</v>
      </c>
      <c r="P14" s="776"/>
      <c r="Q14" s="776"/>
      <c r="R14" s="776"/>
      <c r="S14" s="776"/>
      <c r="T14" s="776"/>
      <c r="U14" s="714" t="s">
        <v>344</v>
      </c>
      <c r="V14" s="775" t="s">
        <v>278</v>
      </c>
      <c r="W14" s="714"/>
      <c r="AI14" s="35"/>
    </row>
    <row r="15" spans="7:35" ht="14.25" customHeight="1">
      <c r="J15" s="86"/>
      <c r="K15" s="86"/>
      <c r="L15" s="714"/>
      <c r="M15" s="714"/>
      <c r="N15" s="714"/>
      <c r="O15" s="251" t="s">
        <v>535</v>
      </c>
      <c r="P15" s="762" t="s">
        <v>274</v>
      </c>
      <c r="Q15" s="762"/>
      <c r="R15" s="746" t="s">
        <v>536</v>
      </c>
      <c r="S15" s="746"/>
      <c r="T15" s="746"/>
      <c r="U15" s="714"/>
      <c r="V15" s="775"/>
      <c r="W15" s="714"/>
      <c r="AI15" s="35"/>
    </row>
    <row r="16" spans="7:35" ht="33.75" customHeight="1">
      <c r="J16" s="86"/>
      <c r="K16" s="86"/>
      <c r="L16" s="714"/>
      <c r="M16" s="714"/>
      <c r="N16" s="714"/>
      <c r="O16" s="435" t="s">
        <v>537</v>
      </c>
      <c r="P16" s="436" t="s">
        <v>538</v>
      </c>
      <c r="Q16" s="436" t="s">
        <v>405</v>
      </c>
      <c r="R16" s="437" t="s">
        <v>277</v>
      </c>
      <c r="S16" s="769" t="s">
        <v>276</v>
      </c>
      <c r="T16" s="769"/>
      <c r="U16" s="714"/>
      <c r="V16" s="775"/>
      <c r="W16" s="714"/>
      <c r="AI16" s="35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0">
        <f ca="1">OFFSET(S17,0,-1)+1</f>
        <v>7</v>
      </c>
      <c r="T17" s="770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68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3"/>
      <c r="P18" s="743"/>
      <c r="Q18" s="743"/>
      <c r="R18" s="743"/>
      <c r="S18" s="743"/>
      <c r="T18" s="743"/>
      <c r="U18" s="743"/>
      <c r="V18" s="743"/>
      <c r="W18" s="600" t="s">
        <v>543</v>
      </c>
    </row>
    <row r="19" spans="1:35" ht="22.5">
      <c r="A19" s="768"/>
      <c r="B19" s="768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63"/>
      <c r="P19" s="763"/>
      <c r="Q19" s="763"/>
      <c r="R19" s="763"/>
      <c r="S19" s="763"/>
      <c r="T19" s="763"/>
      <c r="U19" s="763"/>
      <c r="V19" s="763"/>
      <c r="W19" s="286" t="s">
        <v>544</v>
      </c>
    </row>
    <row r="20" spans="1:35" ht="45">
      <c r="A20" s="768"/>
      <c r="B20" s="768"/>
      <c r="C20" s="768">
        <v>1</v>
      </c>
      <c r="D20" s="340"/>
      <c r="E20" s="342"/>
      <c r="F20" s="342"/>
      <c r="G20" s="342"/>
      <c r="H20" s="342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402</v>
      </c>
      <c r="N20" s="285"/>
      <c r="O20" s="763"/>
      <c r="P20" s="763"/>
      <c r="Q20" s="763"/>
      <c r="R20" s="763"/>
      <c r="S20" s="763"/>
      <c r="T20" s="763"/>
      <c r="U20" s="763"/>
      <c r="V20" s="763"/>
      <c r="W20" s="286" t="s">
        <v>679</v>
      </c>
    </row>
    <row r="21" spans="1:35" ht="33.75">
      <c r="A21" s="768"/>
      <c r="B21" s="768"/>
      <c r="C21" s="768"/>
      <c r="D21" s="768">
        <v>1</v>
      </c>
      <c r="E21" s="342"/>
      <c r="F21" s="342"/>
      <c r="G21" s="342"/>
      <c r="H21" s="342"/>
      <c r="I21" s="761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78"/>
      <c r="P21" s="778"/>
      <c r="Q21" s="778"/>
      <c r="R21" s="778"/>
      <c r="S21" s="778"/>
      <c r="T21" s="778"/>
      <c r="U21" s="778"/>
      <c r="V21" s="778"/>
      <c r="W21" s="286" t="s">
        <v>680</v>
      </c>
    </row>
    <row r="22" spans="1:35" ht="33.75">
      <c r="A22" s="768"/>
      <c r="B22" s="768"/>
      <c r="C22" s="768"/>
      <c r="D22" s="768"/>
      <c r="E22" s="768">
        <v>1</v>
      </c>
      <c r="F22" s="342"/>
      <c r="G22" s="342"/>
      <c r="H22" s="342"/>
      <c r="I22" s="761"/>
      <c r="J22" s="761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77"/>
      <c r="P22" s="777"/>
      <c r="Q22" s="777"/>
      <c r="R22" s="777"/>
      <c r="S22" s="777"/>
      <c r="T22" s="777"/>
      <c r="U22" s="777"/>
      <c r="V22" s="777"/>
      <c r="W22" s="286" t="s">
        <v>545</v>
      </c>
      <c r="Y22" s="317" t="e">
        <f ca="1">strCheckUnique(Z22:Z25)</f>
        <v>#NAME?</v>
      </c>
      <c r="AA22" s="317"/>
    </row>
    <row r="23" spans="1:35" ht="66" customHeight="1">
      <c r="A23" s="768"/>
      <c r="B23" s="768"/>
      <c r="C23" s="768"/>
      <c r="D23" s="768"/>
      <c r="E23" s="768"/>
      <c r="F23" s="340">
        <v>1</v>
      </c>
      <c r="G23" s="340"/>
      <c r="H23" s="340"/>
      <c r="I23" s="761"/>
      <c r="J23" s="761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/>
      <c r="N23" s="299"/>
      <c r="O23" s="192"/>
      <c r="P23" s="192"/>
      <c r="Q23" s="192"/>
      <c r="R23" s="766"/>
      <c r="S23" s="764" t="s">
        <v>87</v>
      </c>
      <c r="T23" s="766"/>
      <c r="U23" s="764" t="s">
        <v>88</v>
      </c>
      <c r="V23" s="282"/>
      <c r="W23" s="772" t="s">
        <v>546</v>
      </c>
      <c r="X23" s="298" t="e">
        <f ca="1">strCheckDate(O24:V24)</f>
        <v>#NAME?</v>
      </c>
      <c r="Y23" s="317"/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8"/>
      <c r="B24" s="768"/>
      <c r="C24" s="768"/>
      <c r="D24" s="768"/>
      <c r="E24" s="768"/>
      <c r="F24" s="340"/>
      <c r="G24" s="340"/>
      <c r="H24" s="340"/>
      <c r="I24" s="761"/>
      <c r="J24" s="761"/>
      <c r="K24" s="344"/>
      <c r="L24" s="171"/>
      <c r="M24" s="205"/>
      <c r="N24" s="299"/>
      <c r="O24" s="299"/>
      <c r="P24" s="296"/>
      <c r="Q24" s="297" t="str">
        <f>R23 &amp; "-" &amp; T23</f>
        <v>-</v>
      </c>
      <c r="R24" s="766"/>
      <c r="S24" s="764"/>
      <c r="T24" s="767"/>
      <c r="U24" s="764"/>
      <c r="V24" s="282"/>
      <c r="W24" s="773"/>
      <c r="Y24" s="317"/>
      <c r="Z24" s="317"/>
      <c r="AA24" s="317"/>
      <c r="AB24" s="317"/>
      <c r="AC24" s="317"/>
    </row>
    <row r="25" spans="1:35" customFormat="1" ht="15" customHeight="1">
      <c r="A25" s="768"/>
      <c r="B25" s="768"/>
      <c r="C25" s="768"/>
      <c r="D25" s="768"/>
      <c r="E25" s="768"/>
      <c r="F25" s="340"/>
      <c r="G25" s="340"/>
      <c r="H25" s="340"/>
      <c r="I25" s="761"/>
      <c r="J25" s="761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86"/>
      <c r="W25" s="774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1:35" customFormat="1">
      <c r="A26" s="768"/>
      <c r="B26" s="768"/>
      <c r="C26" s="768"/>
      <c r="D26" s="768"/>
      <c r="E26" s="340"/>
      <c r="F26" s="342"/>
      <c r="G26" s="342"/>
      <c r="H26" s="342"/>
      <c r="I26" s="761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</row>
    <row r="27" spans="1:35" customFormat="1">
      <c r="A27" s="768"/>
      <c r="B27" s="768"/>
      <c r="C27" s="768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</row>
    <row r="28" spans="1:35" customFormat="1">
      <c r="A28" s="768"/>
      <c r="B28" s="768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62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1:35" customFormat="1">
      <c r="A29" s="768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62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</row>
    <row r="30" spans="1:35" customForma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62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</row>
    <row r="31" spans="1:35" ht="3" customHeight="1">
      <c r="AI31" s="35"/>
    </row>
    <row r="32" spans="1:35" ht="48.95" customHeight="1">
      <c r="M32" s="754" t="s">
        <v>703</v>
      </c>
      <c r="N32" s="754"/>
      <c r="O32" s="754"/>
      <c r="P32" s="754"/>
      <c r="Q32" s="754"/>
      <c r="R32" s="754"/>
      <c r="S32" s="754"/>
      <c r="T32" s="754"/>
      <c r="U32" s="754"/>
      <c r="V32" s="754"/>
      <c r="AI32" s="35"/>
    </row>
  </sheetData>
  <sheetProtection password="FA9C" sheet="1" objects="1" scenarios="1" formatColumns="0" formatRows="0"/>
  <dataConsolidate leftLabels="1" link="1"/>
  <mergeCells count="37"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D00-000000000000}">
      <formula1>900</formula1>
    </dataValidation>
    <dataValidation allowBlank="1" sqref="S25:S30" xr:uid="{00000000-0002-0000-0D00-000001000000}"/>
    <dataValidation allowBlank="1" promptTitle="checkPeriodRange" sqref="Q24" xr:uid="{00000000-0002-0000-0D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D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D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0D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D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479"/>
      <c r="D11" s="479"/>
      <c r="F11" s="469" t="e">
        <f ca="1">"4."&amp;mergeValue(A11) &amp;"."&amp;mergeValue(B11)</f>
        <v>#NAME?</v>
      </c>
      <c r="G11" s="461" t="s">
        <v>675</v>
      </c>
      <c r="H11" s="454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9"/>
      <c r="B13" s="759"/>
      <c r="C13" s="759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0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9"/>
      <c r="B14" s="759"/>
      <c r="C14" s="759"/>
      <c r="D14" s="479"/>
      <c r="F14" s="473"/>
      <c r="G14" s="163" t="s">
        <v>4</v>
      </c>
      <c r="H14" s="478"/>
      <c r="I14" s="76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4" t="s">
        <v>676</v>
      </c>
      <c r="H19" s="75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E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79" t="s">
        <v>683</v>
      </c>
      <c r="M5" s="779"/>
      <c r="N5" s="779"/>
      <c r="O5" s="779"/>
      <c r="P5" s="779"/>
      <c r="Q5" s="779"/>
      <c r="R5" s="779"/>
      <c r="S5" s="779"/>
      <c r="T5" s="779"/>
      <c r="U5" s="779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1" t="str">
        <f>IF(NameOrPr_ch="",IF(NameOrPr="","",NameOrPr),NameOrPr_ch)</f>
        <v>Комитет по тарифам и ценам Курской области</v>
      </c>
      <c r="O7" s="771"/>
      <c r="P7" s="771"/>
      <c r="Q7" s="771"/>
      <c r="R7" s="771"/>
      <c r="S7" s="771"/>
      <c r="T7" s="771"/>
      <c r="U7" s="771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1" t="str">
        <f>IF(datePr_ch="",IF(datePr="","",datePr),datePr_ch)</f>
        <v>10.06.2021</v>
      </c>
      <c r="O8" s="771"/>
      <c r="P8" s="771"/>
      <c r="Q8" s="771"/>
      <c r="R8" s="771"/>
      <c r="S8" s="771"/>
      <c r="T8" s="771"/>
      <c r="U8" s="771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1" t="str">
        <f>IF(numberPr_ch="",IF(numberPr="","",numberPr),numberPr_ch)</f>
        <v>23-вод</v>
      </c>
      <c r="O9" s="771"/>
      <c r="P9" s="771"/>
      <c r="Q9" s="771"/>
      <c r="R9" s="771"/>
      <c r="S9" s="771"/>
      <c r="T9" s="771"/>
      <c r="U9" s="771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6" t="s">
        <v>576</v>
      </c>
      <c r="N10" s="771" t="str">
        <f>IF(IstPub_ch="",IF(IstPub="","",IstPub),IstPub_ch)</f>
        <v xml:space="preserve"> "Курская правда" №71-72 от 17.06.2021</v>
      </c>
      <c r="O10" s="771"/>
      <c r="P10" s="771"/>
      <c r="Q10" s="771"/>
      <c r="R10" s="771"/>
      <c r="S10" s="771"/>
      <c r="T10" s="771"/>
      <c r="U10" s="771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796"/>
      <c r="M11" s="796"/>
      <c r="N11" s="338"/>
      <c r="O11" s="338"/>
      <c r="P11" s="338"/>
      <c r="Q11" s="338"/>
      <c r="R11" s="338"/>
      <c r="S11" s="797"/>
      <c r="T11" s="797"/>
      <c r="U11" s="797"/>
      <c r="V11" s="797"/>
      <c r="W11" s="797"/>
      <c r="X11" s="797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49"/>
      <c r="M12" s="749"/>
      <c r="N12" s="211"/>
      <c r="O12" s="211"/>
      <c r="P12" s="211"/>
      <c r="Q12" s="211"/>
      <c r="R12" s="211"/>
      <c r="S12" s="798"/>
      <c r="T12" s="798"/>
      <c r="U12" s="798"/>
      <c r="V12" s="798"/>
      <c r="W12" s="798"/>
      <c r="X12" s="798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99"/>
      <c r="T13" s="799"/>
      <c r="U13" s="799"/>
      <c r="V13" s="799"/>
      <c r="W13" s="799"/>
      <c r="X13" s="799"/>
      <c r="Y13" s="417"/>
      <c r="AD13" s="799"/>
      <c r="AE13" s="799"/>
      <c r="AF13" s="799"/>
      <c r="AG13" s="799"/>
      <c r="AH13" s="799"/>
      <c r="AI13" s="799"/>
      <c r="AJ13" s="799"/>
      <c r="AK13" s="799"/>
    </row>
    <row r="14" spans="7:50">
      <c r="J14" s="86"/>
      <c r="K14" s="86"/>
      <c r="L14" s="780" t="s">
        <v>510</v>
      </c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  <c r="Y14" s="780"/>
      <c r="Z14" s="780"/>
      <c r="AA14" s="780"/>
      <c r="AB14" s="780"/>
      <c r="AC14" s="780"/>
      <c r="AD14" s="780"/>
      <c r="AE14" s="780"/>
      <c r="AF14" s="780"/>
      <c r="AG14" s="780"/>
      <c r="AH14" s="780"/>
      <c r="AI14" s="780"/>
      <c r="AJ14" s="780"/>
      <c r="AK14" s="780"/>
      <c r="AL14" s="780"/>
      <c r="AM14" s="714" t="s">
        <v>511</v>
      </c>
    </row>
    <row r="15" spans="7:50" ht="14.25" customHeight="1">
      <c r="J15" s="86"/>
      <c r="K15" s="86"/>
      <c r="L15" s="780" t="s">
        <v>95</v>
      </c>
      <c r="M15" s="780" t="s">
        <v>547</v>
      </c>
      <c r="N15" s="780" t="s">
        <v>434</v>
      </c>
      <c r="O15" s="780"/>
      <c r="P15" s="780"/>
      <c r="Q15" s="780"/>
      <c r="R15" s="800" t="s">
        <v>406</v>
      </c>
      <c r="S15" s="800"/>
      <c r="T15" s="800"/>
      <c r="U15" s="800"/>
      <c r="V15" s="800" t="s">
        <v>435</v>
      </c>
      <c r="W15" s="800"/>
      <c r="X15" s="800"/>
      <c r="Y15" s="800"/>
      <c r="Z15" s="800" t="s">
        <v>409</v>
      </c>
      <c r="AA15" s="800"/>
      <c r="AB15" s="800"/>
      <c r="AC15" s="800"/>
      <c r="AD15" s="800" t="s">
        <v>534</v>
      </c>
      <c r="AE15" s="800"/>
      <c r="AF15" s="800"/>
      <c r="AG15" s="800"/>
      <c r="AH15" s="800"/>
      <c r="AI15" s="800"/>
      <c r="AJ15" s="800"/>
      <c r="AK15" s="780" t="s">
        <v>344</v>
      </c>
      <c r="AL15" s="775" t="s">
        <v>278</v>
      </c>
      <c r="AM15" s="714"/>
    </row>
    <row r="16" spans="7:50" ht="26.25" customHeight="1">
      <c r="J16" s="86"/>
      <c r="K16" s="86"/>
      <c r="L16" s="780"/>
      <c r="M16" s="780"/>
      <c r="N16" s="780"/>
      <c r="O16" s="780"/>
      <c r="P16" s="780"/>
      <c r="Q16" s="78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 t="s">
        <v>436</v>
      </c>
      <c r="AE16" s="800"/>
      <c r="AF16" s="714" t="s">
        <v>437</v>
      </c>
      <c r="AG16" s="714"/>
      <c r="AH16" s="802" t="s">
        <v>536</v>
      </c>
      <c r="AI16" s="802"/>
      <c r="AJ16" s="802"/>
      <c r="AK16" s="780"/>
      <c r="AL16" s="775"/>
      <c r="AM16" s="714"/>
    </row>
    <row r="17" spans="1:53" ht="14.25" customHeight="1">
      <c r="J17" s="86"/>
      <c r="K17" s="86"/>
      <c r="L17" s="780"/>
      <c r="M17" s="780"/>
      <c r="N17" s="780"/>
      <c r="O17" s="780"/>
      <c r="P17" s="780"/>
      <c r="Q17" s="78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01" t="s">
        <v>408</v>
      </c>
      <c r="AJ17" s="801"/>
      <c r="AK17" s="780"/>
      <c r="AL17" s="775"/>
      <c r="AM17" s="714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0">
        <f ca="1">OFFSET(N18,0,-1)+1</f>
        <v>3</v>
      </c>
      <c r="O18" s="770"/>
      <c r="P18" s="770"/>
      <c r="Q18" s="770"/>
      <c r="R18" s="770">
        <f ca="1">OFFSET(R18,0,-4)+1</f>
        <v>4</v>
      </c>
      <c r="S18" s="770"/>
      <c r="T18" s="770"/>
      <c r="U18" s="770"/>
      <c r="V18" s="770">
        <f ca="1">OFFSET(V18,0,-4)+1</f>
        <v>5</v>
      </c>
      <c r="W18" s="770"/>
      <c r="X18" s="770"/>
      <c r="Y18" s="770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89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 t="e">
        <f ca="1">mergeValue(A19)</f>
        <v>#NAME?</v>
      </c>
      <c r="M19" s="578" t="s">
        <v>23</v>
      </c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591" t="s">
        <v>543</v>
      </c>
    </row>
    <row r="20" spans="1:53" ht="22.5">
      <c r="A20" s="789"/>
      <c r="B20" s="789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e">
        <f ca="1">mergeValue(A20) &amp;"."&amp; mergeValue(B20)</f>
        <v>#NAME?</v>
      </c>
      <c r="M20" s="159" t="s">
        <v>18</v>
      </c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552" t="s">
        <v>544</v>
      </c>
    </row>
    <row r="21" spans="1:53" ht="45">
      <c r="A21" s="789"/>
      <c r="B21" s="789"/>
      <c r="C21" s="789">
        <v>1</v>
      </c>
      <c r="D21" s="298"/>
      <c r="E21" s="298"/>
      <c r="F21" s="348"/>
      <c r="G21" s="349"/>
      <c r="H21" s="349"/>
      <c r="I21" s="219"/>
      <c r="J21" s="46"/>
      <c r="K21" s="35"/>
      <c r="L21" s="339" t="e">
        <f ca="1">mergeValue(A21) &amp;"."&amp; mergeValue(B21)&amp;"."&amp; mergeValue(C21)</f>
        <v>#NAME?</v>
      </c>
      <c r="M21" s="160" t="s">
        <v>402</v>
      </c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552" t="s">
        <v>679</v>
      </c>
    </row>
    <row r="22" spans="1:53" ht="20.100000000000001" customHeight="1">
      <c r="A22" s="789"/>
      <c r="B22" s="789"/>
      <c r="C22" s="789"/>
      <c r="D22" s="789">
        <v>1</v>
      </c>
      <c r="E22" s="298"/>
      <c r="F22" s="348"/>
      <c r="G22" s="349"/>
      <c r="H22" s="349"/>
      <c r="I22" s="792"/>
      <c r="J22" s="793"/>
      <c r="K22" s="761"/>
      <c r="L22" s="794" t="e">
        <f ca="1">mergeValue(A22) &amp;"."&amp; mergeValue(B22)&amp;"."&amp; mergeValue(C22)&amp;"."&amp; mergeValue(D22)</f>
        <v>#NAME?</v>
      </c>
      <c r="M22" s="795"/>
      <c r="N22" s="764" t="s">
        <v>87</v>
      </c>
      <c r="O22" s="781"/>
      <c r="P22" s="784" t="s">
        <v>96</v>
      </c>
      <c r="Q22" s="785"/>
      <c r="R22" s="764" t="s">
        <v>88</v>
      </c>
      <c r="S22" s="781"/>
      <c r="T22" s="782">
        <v>1</v>
      </c>
      <c r="U22" s="786"/>
      <c r="V22" s="764" t="s">
        <v>88</v>
      </c>
      <c r="W22" s="781"/>
      <c r="X22" s="782">
        <v>1</v>
      </c>
      <c r="Y22" s="783"/>
      <c r="Z22" s="764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1"/>
      <c r="AI22" s="572" t="s">
        <v>87</v>
      </c>
      <c r="AJ22" s="661"/>
      <c r="AK22" s="590" t="s">
        <v>88</v>
      </c>
      <c r="AL22" s="282"/>
      <c r="AM22" s="760" t="s">
        <v>548</v>
      </c>
      <c r="AN22" s="298" t="e">
        <f ca="1">strCheckDateOnDP(V22:AL22,List06_9_DP)</f>
        <v>#NAME?</v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9"/>
      <c r="B23" s="789"/>
      <c r="C23" s="789"/>
      <c r="D23" s="789"/>
      <c r="E23" s="298"/>
      <c r="F23" s="348"/>
      <c r="G23" s="349"/>
      <c r="H23" s="349"/>
      <c r="I23" s="792"/>
      <c r="J23" s="793"/>
      <c r="K23" s="761"/>
      <c r="L23" s="794"/>
      <c r="M23" s="795"/>
      <c r="N23" s="764"/>
      <c r="O23" s="781"/>
      <c r="P23" s="784"/>
      <c r="Q23" s="785"/>
      <c r="R23" s="764"/>
      <c r="S23" s="781"/>
      <c r="T23" s="782"/>
      <c r="U23" s="787"/>
      <c r="V23" s="764"/>
      <c r="W23" s="781"/>
      <c r="X23" s="782"/>
      <c r="Y23" s="783"/>
      <c r="Z23" s="764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0"/>
      <c r="AO23" s="317"/>
      <c r="AP23" s="317"/>
      <c r="AQ23" s="317"/>
      <c r="AR23" s="317"/>
      <c r="AS23" s="317"/>
      <c r="AT23" s="317"/>
    </row>
    <row r="24" spans="1:53" ht="20.100000000000001" customHeight="1">
      <c r="A24" s="789"/>
      <c r="B24" s="789"/>
      <c r="C24" s="789"/>
      <c r="D24" s="789"/>
      <c r="E24" s="298"/>
      <c r="F24" s="348"/>
      <c r="G24" s="349"/>
      <c r="H24" s="349"/>
      <c r="I24" s="792"/>
      <c r="J24" s="793"/>
      <c r="K24" s="761"/>
      <c r="L24" s="794"/>
      <c r="M24" s="795"/>
      <c r="N24" s="764"/>
      <c r="O24" s="781"/>
      <c r="P24" s="784"/>
      <c r="Q24" s="785"/>
      <c r="R24" s="764"/>
      <c r="S24" s="781"/>
      <c r="T24" s="782"/>
      <c r="U24" s="788"/>
      <c r="V24" s="764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0"/>
      <c r="AO24" s="317"/>
      <c r="AP24" s="317"/>
      <c r="AQ24" s="317"/>
      <c r="AR24" s="317"/>
      <c r="AS24" s="317"/>
      <c r="AT24" s="317"/>
    </row>
    <row r="25" spans="1:53" ht="20.100000000000001" customHeight="1">
      <c r="A25" s="789"/>
      <c r="B25" s="789"/>
      <c r="C25" s="789"/>
      <c r="D25" s="789"/>
      <c r="E25" s="298"/>
      <c r="F25" s="348"/>
      <c r="G25" s="349"/>
      <c r="H25" s="349"/>
      <c r="I25" s="792"/>
      <c r="J25" s="793"/>
      <c r="K25" s="761"/>
      <c r="L25" s="794"/>
      <c r="M25" s="795"/>
      <c r="N25" s="764"/>
      <c r="O25" s="781"/>
      <c r="P25" s="784"/>
      <c r="Q25" s="785"/>
      <c r="R25" s="764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0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9"/>
      <c r="B26" s="789"/>
      <c r="C26" s="789"/>
      <c r="D26" s="789"/>
      <c r="E26" s="350"/>
      <c r="F26" s="351"/>
      <c r="G26" s="350"/>
      <c r="H26" s="350"/>
      <c r="I26" s="792"/>
      <c r="J26" s="793"/>
      <c r="K26" s="761"/>
      <c r="L26" s="794"/>
      <c r="M26" s="795"/>
      <c r="N26" s="764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0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9"/>
      <c r="B27" s="789"/>
      <c r="C27" s="789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0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9"/>
      <c r="B28" s="789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9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704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F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F00-000001000000}"/>
    <dataValidation allowBlank="1" promptTitle="checkPeriodRange" sqref="AG23:AL23" xr:uid="{00000000-0002-0000-0F00-000002000000}"/>
    <dataValidation type="decimal" allowBlank="1" showErrorMessage="1" errorTitle="Ошибка" error="Допускается ввод только действительных чисел!" sqref="AD22:AG22 Q22:Q25" xr:uid="{00000000-0002-0000-0F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F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5_10">
    <tabColor theme="0" tint="-0.249977111117893"/>
  </sheetPr>
  <dimension ref="A1:T75"/>
  <sheetViews>
    <sheetView showGridLines="0" topLeftCell="E1" zoomScaleNormal="100" workbookViewId="0">
      <selection activeCell="G100" sqref="G100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469" t="e">
        <f ca="1">"3." &amp;mergeValue(A9)</f>
        <v>#NAME?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479"/>
      <c r="D11" s="479"/>
      <c r="F11" s="469" t="e">
        <f ca="1">"4."&amp;mergeValue(A11) &amp;"."&amp;mergeValue(B11)</f>
        <v>#NAME?</v>
      </c>
      <c r="G11" s="461" t="s">
        <v>675</v>
      </c>
      <c r="H11" s="454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 t="str">
        <f>IF(Территории!H13="","","" &amp; Территории!H13 &amp; "")</f>
        <v>Курский муниципальный район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59"/>
      <c r="B13" s="759"/>
      <c r="C13" s="759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 t="str">
        <f>IF(Территории!R14="","","" &amp; Территории!R14 &amp; "")</f>
        <v>Бесединский сельсовет (38620408)</v>
      </c>
      <c r="I13" s="677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22.5">
      <c r="A14" s="759"/>
      <c r="B14" s="319">
        <v>2</v>
      </c>
      <c r="C14" s="319"/>
      <c r="D14" s="319"/>
      <c r="F14" s="679" t="e">
        <f ca="1">"4."&amp;mergeValue(A14)</f>
        <v>#NAME?</v>
      </c>
      <c r="G14" s="554" t="s">
        <v>571</v>
      </c>
      <c r="H14" s="680" t="s">
        <v>515</v>
      </c>
      <c r="I14" s="286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>
        <v>2</v>
      </c>
      <c r="C15" s="676"/>
      <c r="D15" s="676"/>
      <c r="F15" s="679" t="e">
        <f ca="1">"4."&amp;mergeValue(A15) &amp;"."&amp;mergeValue(B15)</f>
        <v>#NAME?</v>
      </c>
      <c r="G15" s="461" t="s">
        <v>675</v>
      </c>
      <c r="H15" s="678" t="str">
        <f>IF(region_name="","",region_name)</f>
        <v>Курская область</v>
      </c>
      <c r="I15" s="286" t="s">
        <v>574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59"/>
      <c r="B16" s="759"/>
      <c r="C16" s="759">
        <v>1</v>
      </c>
      <c r="D16" s="676"/>
      <c r="F16" s="679" t="e">
        <f ca="1">"4."&amp;mergeValue(A16) &amp;"."&amp;mergeValue(B16)&amp;"."&amp;mergeValue(C16)</f>
        <v>#NAME?</v>
      </c>
      <c r="G16" s="476" t="s">
        <v>572</v>
      </c>
      <c r="H16" s="678" t="str">
        <f>IF(Территории!H16="","","" &amp; Территории!H16 &amp; "")</f>
        <v>Курский муниципальный район</v>
      </c>
      <c r="I16" s="286" t="s">
        <v>575</v>
      </c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56.25">
      <c r="A17" s="759"/>
      <c r="B17" s="759"/>
      <c r="C17" s="759"/>
      <c r="D17" s="676">
        <v>1</v>
      </c>
      <c r="F17" s="679" t="e">
        <f ca="1">"4."&amp;mergeValue(A17) &amp;"."&amp;mergeValue(B17)&amp;"."&amp;mergeValue(C17)&amp;"."&amp;mergeValue(D17)</f>
        <v>#NAME?</v>
      </c>
      <c r="G17" s="557" t="s">
        <v>573</v>
      </c>
      <c r="H17" s="678" t="str">
        <f>IF(Территории!R17="","","" &amp; Территории!R17 &amp; "")</f>
        <v>Брежневский сельсовет (38620412)</v>
      </c>
      <c r="I17" s="677" t="s">
        <v>674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59"/>
      <c r="B18" s="319">
        <v>3</v>
      </c>
      <c r="C18" s="319"/>
      <c r="D18" s="319"/>
      <c r="F18" s="679" t="e">
        <f ca="1">"4."&amp;mergeValue(A18)</f>
        <v>#NAME?</v>
      </c>
      <c r="G18" s="554" t="s">
        <v>571</v>
      </c>
      <c r="H18" s="680" t="s">
        <v>515</v>
      </c>
      <c r="I18" s="286"/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18.75">
      <c r="A19" s="759"/>
      <c r="B19" s="759">
        <v>2</v>
      </c>
      <c r="C19" s="676"/>
      <c r="D19" s="676"/>
      <c r="F19" s="679" t="e">
        <f ca="1">"4."&amp;mergeValue(A19) &amp;"."&amp;mergeValue(B19)</f>
        <v>#NAME?</v>
      </c>
      <c r="G19" s="461" t="s">
        <v>675</v>
      </c>
      <c r="H19" s="678" t="str">
        <f>IF(region_name="","",region_name)</f>
        <v>Курская область</v>
      </c>
      <c r="I19" s="286" t="s">
        <v>574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22.5">
      <c r="A20" s="759"/>
      <c r="B20" s="759"/>
      <c r="C20" s="759">
        <v>1</v>
      </c>
      <c r="D20" s="676"/>
      <c r="F20" s="679" t="e">
        <f ca="1">"4."&amp;mergeValue(A20) &amp;"."&amp;mergeValue(B20)&amp;"."&amp;mergeValue(C20)</f>
        <v>#NAME?</v>
      </c>
      <c r="G20" s="476" t="s">
        <v>572</v>
      </c>
      <c r="H20" s="678" t="str">
        <f>IF(Территории!H19="","","" &amp; Территории!H19 &amp; "")</f>
        <v>Курский муниципальный район</v>
      </c>
      <c r="I20" s="286" t="s">
        <v>575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56.25">
      <c r="A21" s="759"/>
      <c r="B21" s="759"/>
      <c r="C21" s="759"/>
      <c r="D21" s="676">
        <v>1</v>
      </c>
      <c r="F21" s="679" t="e">
        <f ca="1">"4."&amp;mergeValue(A21) &amp;"."&amp;mergeValue(B21)&amp;"."&amp;mergeValue(C21)&amp;"."&amp;mergeValue(D21)</f>
        <v>#NAME?</v>
      </c>
      <c r="G21" s="557" t="s">
        <v>573</v>
      </c>
      <c r="H21" s="678" t="str">
        <f>IF(Территории!R20="","","" &amp; Территории!R20 &amp; "")</f>
        <v>Винниковский сельсовет (38620420)</v>
      </c>
      <c r="I21" s="677" t="s">
        <v>674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59"/>
      <c r="B22" s="319">
        <v>3</v>
      </c>
      <c r="C22" s="319"/>
      <c r="D22" s="319"/>
      <c r="F22" s="679" t="e">
        <f ca="1">"4."&amp;mergeValue(A22)</f>
        <v>#NAME?</v>
      </c>
      <c r="G22" s="554" t="s">
        <v>571</v>
      </c>
      <c r="H22" s="680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59"/>
      <c r="B23" s="759">
        <v>2</v>
      </c>
      <c r="C23" s="676"/>
      <c r="D23" s="676"/>
      <c r="F23" s="679" t="e">
        <f ca="1">"4."&amp;mergeValue(A23) &amp;"."&amp;mergeValue(B23)</f>
        <v>#NAME?</v>
      </c>
      <c r="G23" s="461" t="s">
        <v>675</v>
      </c>
      <c r="H23" s="678" t="str">
        <f>IF(region_name="","",region_name)</f>
        <v>Курская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59"/>
      <c r="B24" s="759"/>
      <c r="C24" s="759">
        <v>1</v>
      </c>
      <c r="D24" s="676"/>
      <c r="F24" s="679" t="e">
        <f ca="1">"4."&amp;mergeValue(A24) &amp;"."&amp;mergeValue(B24)&amp;"."&amp;mergeValue(C24)</f>
        <v>#NAME?</v>
      </c>
      <c r="G24" s="476" t="s">
        <v>572</v>
      </c>
      <c r="H24" s="678" t="str">
        <f>IF(Территории!H22="","","" &amp; Территории!H22 &amp; "")</f>
        <v>Курский муниципальный район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59"/>
      <c r="B25" s="759"/>
      <c r="C25" s="759"/>
      <c r="D25" s="676">
        <v>1</v>
      </c>
      <c r="F25" s="679" t="e">
        <f ca="1">"4."&amp;mergeValue(A25) &amp;"."&amp;mergeValue(B25)&amp;"."&amp;mergeValue(C25)&amp;"."&amp;mergeValue(D25)</f>
        <v>#NAME?</v>
      </c>
      <c r="G25" s="557" t="s">
        <v>573</v>
      </c>
      <c r="H25" s="678" t="str">
        <f>IF(Территории!R23="","","" &amp; Территории!R23 &amp; "")</f>
        <v>Ворошневский сельсовет (38620424)</v>
      </c>
      <c r="I25" s="677" t="s">
        <v>674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255" customFormat="1" ht="22.5">
      <c r="A26" s="759"/>
      <c r="B26" s="319">
        <v>3</v>
      </c>
      <c r="C26" s="319"/>
      <c r="D26" s="319"/>
      <c r="F26" s="679" t="e">
        <f ca="1">"4."&amp;mergeValue(A26)</f>
        <v>#NAME?</v>
      </c>
      <c r="G26" s="554" t="s">
        <v>571</v>
      </c>
      <c r="H26" s="680" t="s">
        <v>515</v>
      </c>
      <c r="I26" s="286"/>
      <c r="J26" s="468"/>
      <c r="K26" s="319"/>
      <c r="L26" s="319"/>
      <c r="M26" s="319"/>
      <c r="N26" s="319"/>
      <c r="O26" s="319"/>
      <c r="P26" s="319"/>
      <c r="Q26" s="319"/>
      <c r="R26" s="319"/>
      <c r="S26" s="319"/>
      <c r="T26" s="319"/>
    </row>
    <row r="27" spans="1:20" s="255" customFormat="1" ht="18.75">
      <c r="A27" s="759"/>
      <c r="B27" s="759">
        <v>2</v>
      </c>
      <c r="C27" s="676"/>
      <c r="D27" s="676"/>
      <c r="F27" s="679" t="e">
        <f ca="1">"4."&amp;mergeValue(A27) &amp;"."&amp;mergeValue(B27)</f>
        <v>#NAME?</v>
      </c>
      <c r="G27" s="461" t="s">
        <v>675</v>
      </c>
      <c r="H27" s="678" t="str">
        <f>IF(region_name="","",region_name)</f>
        <v>Курская область</v>
      </c>
      <c r="I27" s="286" t="s">
        <v>574</v>
      </c>
      <c r="J27" s="468"/>
      <c r="K27" s="319"/>
      <c r="L27" s="319"/>
      <c r="M27" s="319"/>
      <c r="N27" s="319"/>
      <c r="O27" s="319"/>
      <c r="P27" s="319"/>
      <c r="Q27" s="319"/>
      <c r="R27" s="319"/>
      <c r="S27" s="319"/>
      <c r="T27" s="319"/>
    </row>
    <row r="28" spans="1:20" s="255" customFormat="1" ht="22.5">
      <c r="A28" s="759"/>
      <c r="B28" s="759"/>
      <c r="C28" s="759">
        <v>1</v>
      </c>
      <c r="D28" s="676"/>
      <c r="F28" s="679" t="e">
        <f ca="1">"4."&amp;mergeValue(A28) &amp;"."&amp;mergeValue(B28)&amp;"."&amp;mergeValue(C28)</f>
        <v>#NAME?</v>
      </c>
      <c r="G28" s="476" t="s">
        <v>572</v>
      </c>
      <c r="H28" s="678" t="str">
        <f>IF(Территории!H25="","","" &amp; Территории!H25 &amp; "")</f>
        <v>Курский муниципальный район</v>
      </c>
      <c r="I28" s="286" t="s">
        <v>575</v>
      </c>
      <c r="J28" s="468"/>
      <c r="K28" s="319"/>
      <c r="L28" s="319"/>
      <c r="M28" s="319"/>
      <c r="N28" s="319"/>
      <c r="O28" s="319"/>
      <c r="P28" s="319"/>
      <c r="Q28" s="319"/>
      <c r="R28" s="319"/>
      <c r="S28" s="319"/>
      <c r="T28" s="319"/>
    </row>
    <row r="29" spans="1:20" s="255" customFormat="1" ht="56.25">
      <c r="A29" s="759"/>
      <c r="B29" s="759"/>
      <c r="C29" s="759"/>
      <c r="D29" s="676">
        <v>1</v>
      </c>
      <c r="F29" s="679" t="e">
        <f ca="1">"4."&amp;mergeValue(A29) &amp;"."&amp;mergeValue(B29)&amp;"."&amp;mergeValue(C29)&amp;"."&amp;mergeValue(D29)</f>
        <v>#NAME?</v>
      </c>
      <c r="G29" s="557" t="s">
        <v>573</v>
      </c>
      <c r="H29" s="678" t="str">
        <f>IF(Территории!R26="","","" &amp; Территории!R26 &amp; "")</f>
        <v>Камышинский сельсовет (38620426)</v>
      </c>
      <c r="I29" s="677" t="s">
        <v>674</v>
      </c>
      <c r="J29" s="468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1:20" s="255" customFormat="1" ht="22.5">
      <c r="A30" s="759"/>
      <c r="B30" s="319">
        <v>3</v>
      </c>
      <c r="C30" s="319"/>
      <c r="D30" s="319"/>
      <c r="F30" s="679" t="e">
        <f ca="1">"4."&amp;mergeValue(A30)</f>
        <v>#NAME?</v>
      </c>
      <c r="G30" s="554" t="s">
        <v>571</v>
      </c>
      <c r="H30" s="680" t="s">
        <v>515</v>
      </c>
      <c r="I30" s="286"/>
      <c r="J30" s="468"/>
      <c r="K30" s="319"/>
      <c r="L30" s="319"/>
      <c r="M30" s="319"/>
      <c r="N30" s="319"/>
      <c r="O30" s="319"/>
      <c r="P30" s="319"/>
      <c r="Q30" s="319"/>
      <c r="R30" s="319"/>
      <c r="S30" s="319"/>
      <c r="T30" s="319"/>
    </row>
    <row r="31" spans="1:20" s="255" customFormat="1" ht="18.75">
      <c r="A31" s="759"/>
      <c r="B31" s="759">
        <v>2</v>
      </c>
      <c r="C31" s="676"/>
      <c r="D31" s="676"/>
      <c r="F31" s="679" t="e">
        <f ca="1">"4."&amp;mergeValue(A31) &amp;"."&amp;mergeValue(B31)</f>
        <v>#NAME?</v>
      </c>
      <c r="G31" s="461" t="s">
        <v>675</v>
      </c>
      <c r="H31" s="678" t="str">
        <f>IF(region_name="","",region_name)</f>
        <v>Курская область</v>
      </c>
      <c r="I31" s="286" t="s">
        <v>574</v>
      </c>
      <c r="J31" s="468"/>
      <c r="K31" s="319"/>
      <c r="L31" s="319"/>
      <c r="M31" s="319"/>
      <c r="N31" s="319"/>
      <c r="O31" s="319"/>
      <c r="P31" s="319"/>
      <c r="Q31" s="319"/>
      <c r="R31" s="319"/>
      <c r="S31" s="319"/>
      <c r="T31" s="319"/>
    </row>
    <row r="32" spans="1:20" s="255" customFormat="1" ht="22.5">
      <c r="A32" s="759"/>
      <c r="B32" s="759"/>
      <c r="C32" s="759">
        <v>1</v>
      </c>
      <c r="D32" s="676"/>
      <c r="F32" s="679" t="e">
        <f ca="1">"4."&amp;mergeValue(A32) &amp;"."&amp;mergeValue(B32)&amp;"."&amp;mergeValue(C32)</f>
        <v>#NAME?</v>
      </c>
      <c r="G32" s="476" t="s">
        <v>572</v>
      </c>
      <c r="H32" s="678" t="str">
        <f>IF(Территории!H28="","","" &amp; Территории!H28 &amp; "")</f>
        <v>Курский муниципальный район</v>
      </c>
      <c r="I32" s="286" t="s">
        <v>575</v>
      </c>
      <c r="J32" s="468"/>
      <c r="K32" s="319"/>
      <c r="L32" s="319"/>
      <c r="M32" s="319"/>
      <c r="N32" s="319"/>
      <c r="O32" s="319"/>
      <c r="P32" s="319"/>
      <c r="Q32" s="319"/>
      <c r="R32" s="319"/>
      <c r="S32" s="319"/>
      <c r="T32" s="319"/>
    </row>
    <row r="33" spans="1:20" s="255" customFormat="1" ht="56.25">
      <c r="A33" s="759"/>
      <c r="B33" s="759"/>
      <c r="C33" s="759"/>
      <c r="D33" s="676">
        <v>1</v>
      </c>
      <c r="F33" s="679" t="e">
        <f ca="1">"4."&amp;mergeValue(A33) &amp;"."&amp;mergeValue(B33)&amp;"."&amp;mergeValue(C33)&amp;"."&amp;mergeValue(D33)</f>
        <v>#NAME?</v>
      </c>
      <c r="G33" s="557" t="s">
        <v>573</v>
      </c>
      <c r="H33" s="678" t="str">
        <f>IF(Территории!R29="","","" &amp; Территории!R29 &amp; "")</f>
        <v>Клюквинский сельсовет (38620428)</v>
      </c>
      <c r="I33" s="677" t="s">
        <v>674</v>
      </c>
      <c r="J33" s="468"/>
      <c r="K33" s="319"/>
      <c r="L33" s="319"/>
      <c r="M33" s="319"/>
      <c r="N33" s="319"/>
      <c r="O33" s="319"/>
      <c r="P33" s="319"/>
      <c r="Q33" s="319"/>
      <c r="R33" s="319"/>
      <c r="S33" s="319"/>
      <c r="T33" s="319"/>
    </row>
    <row r="34" spans="1:20" s="255" customFormat="1" ht="22.5">
      <c r="A34" s="759"/>
      <c r="B34" s="319">
        <v>3</v>
      </c>
      <c r="C34" s="319"/>
      <c r="D34" s="319"/>
      <c r="F34" s="679" t="e">
        <f ca="1">"4."&amp;mergeValue(A34)</f>
        <v>#NAME?</v>
      </c>
      <c r="G34" s="554" t="s">
        <v>571</v>
      </c>
      <c r="H34" s="680" t="s">
        <v>515</v>
      </c>
      <c r="I34" s="286"/>
      <c r="J34" s="468"/>
      <c r="K34" s="319"/>
      <c r="L34" s="319"/>
      <c r="M34" s="319"/>
      <c r="N34" s="319"/>
      <c r="O34" s="319"/>
      <c r="P34" s="319"/>
      <c r="Q34" s="319"/>
      <c r="R34" s="319"/>
      <c r="S34" s="319"/>
      <c r="T34" s="319"/>
    </row>
    <row r="35" spans="1:20" s="255" customFormat="1" ht="18.75">
      <c r="A35" s="759"/>
      <c r="B35" s="759">
        <v>2</v>
      </c>
      <c r="C35" s="676"/>
      <c r="D35" s="676"/>
      <c r="F35" s="679" t="e">
        <f ca="1">"4."&amp;mergeValue(A35) &amp;"."&amp;mergeValue(B35)</f>
        <v>#NAME?</v>
      </c>
      <c r="G35" s="461" t="s">
        <v>675</v>
      </c>
      <c r="H35" s="678" t="str">
        <f>IF(region_name="","",region_name)</f>
        <v>Курская область</v>
      </c>
      <c r="I35" s="286" t="s">
        <v>574</v>
      </c>
      <c r="J35" s="468"/>
      <c r="K35" s="319"/>
      <c r="L35" s="319"/>
      <c r="M35" s="319"/>
      <c r="N35" s="319"/>
      <c r="O35" s="319"/>
      <c r="P35" s="319"/>
      <c r="Q35" s="319"/>
      <c r="R35" s="319"/>
      <c r="S35" s="319"/>
      <c r="T35" s="319"/>
    </row>
    <row r="36" spans="1:20" s="255" customFormat="1" ht="22.5">
      <c r="A36" s="759"/>
      <c r="B36" s="759"/>
      <c r="C36" s="759">
        <v>1</v>
      </c>
      <c r="D36" s="676"/>
      <c r="F36" s="679" t="e">
        <f ca="1">"4."&amp;mergeValue(A36) &amp;"."&amp;mergeValue(B36)&amp;"."&amp;mergeValue(C36)</f>
        <v>#NAME?</v>
      </c>
      <c r="G36" s="476" t="s">
        <v>572</v>
      </c>
      <c r="H36" s="678" t="str">
        <f>IF(Территории!H31="","","" &amp; Территории!H31 &amp; "")</f>
        <v>Курский муниципальный район</v>
      </c>
      <c r="I36" s="286" t="s">
        <v>575</v>
      </c>
      <c r="J36" s="468"/>
      <c r="K36" s="319"/>
      <c r="L36" s="319"/>
      <c r="M36" s="319"/>
      <c r="N36" s="319"/>
      <c r="O36" s="319"/>
      <c r="P36" s="319"/>
      <c r="Q36" s="319"/>
      <c r="R36" s="319"/>
      <c r="S36" s="319"/>
      <c r="T36" s="319"/>
    </row>
    <row r="37" spans="1:20" s="255" customFormat="1" ht="56.25">
      <c r="A37" s="759"/>
      <c r="B37" s="759"/>
      <c r="C37" s="759"/>
      <c r="D37" s="676">
        <v>1</v>
      </c>
      <c r="F37" s="679" t="e">
        <f ca="1">"4."&amp;mergeValue(A37) &amp;"."&amp;mergeValue(B37)&amp;"."&amp;mergeValue(C37)&amp;"."&amp;mergeValue(D37)</f>
        <v>#NAME?</v>
      </c>
      <c r="G37" s="557" t="s">
        <v>573</v>
      </c>
      <c r="H37" s="678" t="str">
        <f>IF(Территории!R32="","","" &amp; Территории!R32 &amp; "")</f>
        <v>Лебяженский сельсовет (38620432)</v>
      </c>
      <c r="I37" s="677" t="s">
        <v>674</v>
      </c>
      <c r="J37" s="468"/>
      <c r="K37" s="319"/>
      <c r="L37" s="319"/>
      <c r="M37" s="319"/>
      <c r="N37" s="319"/>
      <c r="O37" s="319"/>
      <c r="P37" s="319"/>
      <c r="Q37" s="319"/>
      <c r="R37" s="319"/>
      <c r="S37" s="319"/>
      <c r="T37" s="319"/>
    </row>
    <row r="38" spans="1:20" s="255" customFormat="1" ht="22.5">
      <c r="A38" s="759"/>
      <c r="B38" s="319">
        <v>3</v>
      </c>
      <c r="C38" s="319"/>
      <c r="D38" s="319"/>
      <c r="F38" s="679" t="e">
        <f ca="1">"4."&amp;mergeValue(A38)</f>
        <v>#NAME?</v>
      </c>
      <c r="G38" s="554" t="s">
        <v>571</v>
      </c>
      <c r="H38" s="680" t="s">
        <v>515</v>
      </c>
      <c r="I38" s="286"/>
      <c r="J38" s="468"/>
      <c r="K38" s="319"/>
      <c r="L38" s="319"/>
      <c r="M38" s="319"/>
      <c r="N38" s="319"/>
      <c r="O38" s="319"/>
      <c r="P38" s="319"/>
      <c r="Q38" s="319"/>
      <c r="R38" s="319"/>
      <c r="S38" s="319"/>
      <c r="T38" s="319"/>
    </row>
    <row r="39" spans="1:20" s="255" customFormat="1" ht="18.75">
      <c r="A39" s="759"/>
      <c r="B39" s="759">
        <v>2</v>
      </c>
      <c r="C39" s="676"/>
      <c r="D39" s="676"/>
      <c r="F39" s="679" t="e">
        <f ca="1">"4."&amp;mergeValue(A39) &amp;"."&amp;mergeValue(B39)</f>
        <v>#NAME?</v>
      </c>
      <c r="G39" s="461" t="s">
        <v>675</v>
      </c>
      <c r="H39" s="678" t="str">
        <f>IF(region_name="","",region_name)</f>
        <v>Курская область</v>
      </c>
      <c r="I39" s="286" t="s">
        <v>574</v>
      </c>
      <c r="J39" s="468"/>
      <c r="K39" s="319"/>
      <c r="L39" s="319"/>
      <c r="M39" s="319"/>
      <c r="N39" s="319"/>
      <c r="O39" s="319"/>
      <c r="P39" s="319"/>
      <c r="Q39" s="319"/>
      <c r="R39" s="319"/>
      <c r="S39" s="319"/>
      <c r="T39" s="319"/>
    </row>
    <row r="40" spans="1:20" s="255" customFormat="1" ht="22.5">
      <c r="A40" s="759"/>
      <c r="B40" s="759"/>
      <c r="C40" s="759">
        <v>1</v>
      </c>
      <c r="D40" s="676"/>
      <c r="F40" s="679" t="e">
        <f ca="1">"4."&amp;mergeValue(A40) &amp;"."&amp;mergeValue(B40)&amp;"."&amp;mergeValue(C40)</f>
        <v>#NAME?</v>
      </c>
      <c r="G40" s="476" t="s">
        <v>572</v>
      </c>
      <c r="H40" s="678" t="str">
        <f>IF(Территории!H34="","","" &amp; Территории!H34 &amp; "")</f>
        <v>Курский муниципальный район</v>
      </c>
      <c r="I40" s="286" t="s">
        <v>575</v>
      </c>
      <c r="J40" s="468"/>
      <c r="K40" s="319"/>
      <c r="L40" s="319"/>
      <c r="M40" s="319"/>
      <c r="N40" s="319"/>
      <c r="O40" s="319"/>
      <c r="P40" s="319"/>
      <c r="Q40" s="319"/>
      <c r="R40" s="319"/>
      <c r="S40" s="319"/>
      <c r="T40" s="319"/>
    </row>
    <row r="41" spans="1:20" s="255" customFormat="1" ht="56.25">
      <c r="A41" s="759"/>
      <c r="B41" s="759"/>
      <c r="C41" s="759"/>
      <c r="D41" s="676">
        <v>1</v>
      </c>
      <c r="F41" s="679" t="e">
        <f ca="1">"4."&amp;mergeValue(A41) &amp;"."&amp;mergeValue(B41)&amp;"."&amp;mergeValue(C41)&amp;"."&amp;mergeValue(D41)</f>
        <v>#NAME?</v>
      </c>
      <c r="G41" s="557" t="s">
        <v>573</v>
      </c>
      <c r="H41" s="678" t="str">
        <f>IF(Территории!R35="","","" &amp; Территории!R35 &amp; "")</f>
        <v>Моковский сельсовет (38620436)</v>
      </c>
      <c r="I41" s="677" t="s">
        <v>674</v>
      </c>
      <c r="J41" s="468"/>
      <c r="K41" s="319"/>
      <c r="L41" s="319"/>
      <c r="M41" s="319"/>
      <c r="N41" s="319"/>
      <c r="O41" s="319"/>
      <c r="P41" s="319"/>
      <c r="Q41" s="319"/>
      <c r="R41" s="319"/>
      <c r="S41" s="319"/>
      <c r="T41" s="319"/>
    </row>
    <row r="42" spans="1:20" s="255" customFormat="1" ht="22.5">
      <c r="A42" s="759"/>
      <c r="B42" s="319">
        <v>3</v>
      </c>
      <c r="C42" s="319"/>
      <c r="D42" s="319"/>
      <c r="F42" s="679" t="e">
        <f ca="1">"4."&amp;mergeValue(A42)</f>
        <v>#NAME?</v>
      </c>
      <c r="G42" s="554" t="s">
        <v>571</v>
      </c>
      <c r="H42" s="680" t="s">
        <v>515</v>
      </c>
      <c r="I42" s="286"/>
      <c r="J42" s="468"/>
      <c r="K42" s="319"/>
      <c r="L42" s="319"/>
      <c r="M42" s="319"/>
      <c r="N42" s="319"/>
      <c r="O42" s="319"/>
      <c r="P42" s="319"/>
      <c r="Q42" s="319"/>
      <c r="R42" s="319"/>
      <c r="S42" s="319"/>
      <c r="T42" s="319"/>
    </row>
    <row r="43" spans="1:20" s="255" customFormat="1" ht="18.75">
      <c r="A43" s="759"/>
      <c r="B43" s="759">
        <v>2</v>
      </c>
      <c r="C43" s="676"/>
      <c r="D43" s="676"/>
      <c r="F43" s="679" t="e">
        <f ca="1">"4."&amp;mergeValue(A43) &amp;"."&amp;mergeValue(B43)</f>
        <v>#NAME?</v>
      </c>
      <c r="G43" s="461" t="s">
        <v>675</v>
      </c>
      <c r="H43" s="678" t="str">
        <f>IF(region_name="","",region_name)</f>
        <v>Курская область</v>
      </c>
      <c r="I43" s="286" t="s">
        <v>574</v>
      </c>
      <c r="J43" s="468"/>
      <c r="K43" s="319"/>
      <c r="L43" s="319"/>
      <c r="M43" s="319"/>
      <c r="N43" s="319"/>
      <c r="O43" s="319"/>
      <c r="P43" s="319"/>
      <c r="Q43" s="319"/>
      <c r="R43" s="319"/>
      <c r="S43" s="319"/>
      <c r="T43" s="319"/>
    </row>
    <row r="44" spans="1:20" s="255" customFormat="1" ht="22.5">
      <c r="A44" s="759"/>
      <c r="B44" s="759"/>
      <c r="C44" s="759">
        <v>1</v>
      </c>
      <c r="D44" s="676"/>
      <c r="F44" s="679" t="e">
        <f ca="1">"4."&amp;mergeValue(A44) &amp;"."&amp;mergeValue(B44)&amp;"."&amp;mergeValue(C44)</f>
        <v>#NAME?</v>
      </c>
      <c r="G44" s="476" t="s">
        <v>572</v>
      </c>
      <c r="H44" s="678" t="str">
        <f>IF(Территории!H37="","","" &amp; Территории!H37 &amp; "")</f>
        <v>Курский муниципальный район</v>
      </c>
      <c r="I44" s="286" t="s">
        <v>575</v>
      </c>
      <c r="J44" s="468"/>
      <c r="K44" s="319"/>
      <c r="L44" s="319"/>
      <c r="M44" s="319"/>
      <c r="N44" s="319"/>
      <c r="O44" s="319"/>
      <c r="P44" s="319"/>
      <c r="Q44" s="319"/>
      <c r="R44" s="319"/>
      <c r="S44" s="319"/>
      <c r="T44" s="319"/>
    </row>
    <row r="45" spans="1:20" s="255" customFormat="1" ht="56.25">
      <c r="A45" s="759"/>
      <c r="B45" s="759"/>
      <c r="C45" s="759"/>
      <c r="D45" s="676">
        <v>1</v>
      </c>
      <c r="F45" s="679" t="e">
        <f ca="1">"4."&amp;mergeValue(A45) &amp;"."&amp;mergeValue(B45)&amp;"."&amp;mergeValue(C45)&amp;"."&amp;mergeValue(D45)</f>
        <v>#NAME?</v>
      </c>
      <c r="G45" s="557" t="s">
        <v>573</v>
      </c>
      <c r="H45" s="678" t="str">
        <f>IF(Территории!R38="","","" &amp; Территории!R38 &amp; "")</f>
        <v>Нижнемедведицкий сельсовет (38620448)</v>
      </c>
      <c r="I45" s="677" t="s">
        <v>674</v>
      </c>
      <c r="J45" s="468"/>
      <c r="K45" s="319"/>
      <c r="L45" s="319"/>
      <c r="M45" s="319"/>
      <c r="N45" s="319"/>
      <c r="O45" s="319"/>
      <c r="P45" s="319"/>
      <c r="Q45" s="319"/>
      <c r="R45" s="319"/>
      <c r="S45" s="319"/>
      <c r="T45" s="319"/>
    </row>
    <row r="46" spans="1:20" s="255" customFormat="1" ht="22.5">
      <c r="A46" s="759"/>
      <c r="B46" s="319">
        <v>3</v>
      </c>
      <c r="C46" s="319"/>
      <c r="D46" s="319"/>
      <c r="F46" s="679" t="e">
        <f ca="1">"4."&amp;mergeValue(A46)</f>
        <v>#NAME?</v>
      </c>
      <c r="G46" s="554" t="s">
        <v>571</v>
      </c>
      <c r="H46" s="680" t="s">
        <v>515</v>
      </c>
      <c r="I46" s="286"/>
      <c r="J46" s="468"/>
      <c r="K46" s="319"/>
      <c r="L46" s="319"/>
      <c r="M46" s="319"/>
      <c r="N46" s="319"/>
      <c r="O46" s="319"/>
      <c r="P46" s="319"/>
      <c r="Q46" s="319"/>
      <c r="R46" s="319"/>
      <c r="S46" s="319"/>
      <c r="T46" s="319"/>
    </row>
    <row r="47" spans="1:20" s="255" customFormat="1" ht="18.75">
      <c r="A47" s="759"/>
      <c r="B47" s="759">
        <v>2</v>
      </c>
      <c r="C47" s="676"/>
      <c r="D47" s="676"/>
      <c r="F47" s="679" t="e">
        <f ca="1">"4."&amp;mergeValue(A47) &amp;"."&amp;mergeValue(B47)</f>
        <v>#NAME?</v>
      </c>
      <c r="G47" s="461" t="s">
        <v>675</v>
      </c>
      <c r="H47" s="678" t="str">
        <f>IF(region_name="","",region_name)</f>
        <v>Курская область</v>
      </c>
      <c r="I47" s="286" t="s">
        <v>574</v>
      </c>
      <c r="J47" s="468"/>
      <c r="K47" s="319"/>
      <c r="L47" s="319"/>
      <c r="M47" s="319"/>
      <c r="N47" s="319"/>
      <c r="O47" s="319"/>
      <c r="P47" s="319"/>
      <c r="Q47" s="319"/>
      <c r="R47" s="319"/>
      <c r="S47" s="319"/>
      <c r="T47" s="319"/>
    </row>
    <row r="48" spans="1:20" s="255" customFormat="1" ht="22.5">
      <c r="A48" s="759"/>
      <c r="B48" s="759"/>
      <c r="C48" s="759">
        <v>1</v>
      </c>
      <c r="D48" s="676"/>
      <c r="F48" s="679" t="e">
        <f ca="1">"4."&amp;mergeValue(A48) &amp;"."&amp;mergeValue(B48)&amp;"."&amp;mergeValue(C48)</f>
        <v>#NAME?</v>
      </c>
      <c r="G48" s="476" t="s">
        <v>572</v>
      </c>
      <c r="H48" s="678" t="str">
        <f>IF(Территории!H40="","","" &amp; Территории!H40 &amp; "")</f>
        <v>Курский муниципальный район</v>
      </c>
      <c r="I48" s="286" t="s">
        <v>575</v>
      </c>
      <c r="J48" s="468"/>
      <c r="K48" s="319"/>
      <c r="L48" s="319"/>
      <c r="M48" s="319"/>
      <c r="N48" s="319"/>
      <c r="O48" s="319"/>
      <c r="P48" s="319"/>
      <c r="Q48" s="319"/>
      <c r="R48" s="319"/>
      <c r="S48" s="319"/>
      <c r="T48" s="319"/>
    </row>
    <row r="49" spans="1:20" s="255" customFormat="1" ht="56.25">
      <c r="A49" s="759"/>
      <c r="B49" s="759"/>
      <c r="C49" s="759"/>
      <c r="D49" s="676">
        <v>1</v>
      </c>
      <c r="F49" s="679" t="e">
        <f ca="1">"4."&amp;mergeValue(A49) &amp;"."&amp;mergeValue(B49)&amp;"."&amp;mergeValue(C49)&amp;"."&amp;mergeValue(D49)</f>
        <v>#NAME?</v>
      </c>
      <c r="G49" s="557" t="s">
        <v>573</v>
      </c>
      <c r="H49" s="678" t="str">
        <f>IF(Территории!R41="","","" &amp; Территории!R41 &amp; "")</f>
        <v>Новопоселеновский сельсовет (38620452)</v>
      </c>
      <c r="I49" s="677" t="s">
        <v>674</v>
      </c>
      <c r="J49" s="468"/>
      <c r="K49" s="319"/>
      <c r="L49" s="319"/>
      <c r="M49" s="319"/>
      <c r="N49" s="319"/>
      <c r="O49" s="319"/>
      <c r="P49" s="319"/>
      <c r="Q49" s="319"/>
      <c r="R49" s="319"/>
      <c r="S49" s="319"/>
      <c r="T49" s="319"/>
    </row>
    <row r="50" spans="1:20" s="255" customFormat="1" ht="22.5">
      <c r="A50" s="759"/>
      <c r="B50" s="319">
        <v>3</v>
      </c>
      <c r="C50" s="319"/>
      <c r="D50" s="319"/>
      <c r="F50" s="679" t="e">
        <f ca="1">"4."&amp;mergeValue(A50)</f>
        <v>#NAME?</v>
      </c>
      <c r="G50" s="554" t="s">
        <v>571</v>
      </c>
      <c r="H50" s="680" t="s">
        <v>515</v>
      </c>
      <c r="I50" s="286"/>
      <c r="J50" s="468"/>
      <c r="K50" s="319"/>
      <c r="L50" s="319"/>
      <c r="M50" s="319"/>
      <c r="N50" s="319"/>
      <c r="O50" s="319"/>
      <c r="P50" s="319"/>
      <c r="Q50" s="319"/>
      <c r="R50" s="319"/>
      <c r="S50" s="319"/>
      <c r="T50" s="319"/>
    </row>
    <row r="51" spans="1:20" s="255" customFormat="1" ht="18.75">
      <c r="A51" s="759"/>
      <c r="B51" s="759">
        <v>2</v>
      </c>
      <c r="C51" s="676"/>
      <c r="D51" s="676"/>
      <c r="F51" s="679" t="e">
        <f ca="1">"4."&amp;mergeValue(A51) &amp;"."&amp;mergeValue(B51)</f>
        <v>#NAME?</v>
      </c>
      <c r="G51" s="461" t="s">
        <v>675</v>
      </c>
      <c r="H51" s="678" t="str">
        <f>IF(region_name="","",region_name)</f>
        <v>Курская область</v>
      </c>
      <c r="I51" s="286" t="s">
        <v>574</v>
      </c>
      <c r="J51" s="468"/>
      <c r="K51" s="319"/>
      <c r="L51" s="319"/>
      <c r="M51" s="319"/>
      <c r="N51" s="319"/>
      <c r="O51" s="319"/>
      <c r="P51" s="319"/>
      <c r="Q51" s="319"/>
      <c r="R51" s="319"/>
      <c r="S51" s="319"/>
      <c r="T51" s="319"/>
    </row>
    <row r="52" spans="1:20" s="255" customFormat="1" ht="22.5">
      <c r="A52" s="759"/>
      <c r="B52" s="759"/>
      <c r="C52" s="759">
        <v>1</v>
      </c>
      <c r="D52" s="676"/>
      <c r="F52" s="679" t="e">
        <f ca="1">"4."&amp;mergeValue(A52) &amp;"."&amp;mergeValue(B52)&amp;"."&amp;mergeValue(C52)</f>
        <v>#NAME?</v>
      </c>
      <c r="G52" s="476" t="s">
        <v>572</v>
      </c>
      <c r="H52" s="678" t="str">
        <f>IF(Территории!H43="","","" &amp; Территории!H43 &amp; "")</f>
        <v>Курский муниципальный район</v>
      </c>
      <c r="I52" s="286" t="s">
        <v>575</v>
      </c>
      <c r="J52" s="468"/>
      <c r="K52" s="319"/>
      <c r="L52" s="319"/>
      <c r="M52" s="319"/>
      <c r="N52" s="319"/>
      <c r="O52" s="319"/>
      <c r="P52" s="319"/>
      <c r="Q52" s="319"/>
      <c r="R52" s="319"/>
      <c r="S52" s="319"/>
      <c r="T52" s="319"/>
    </row>
    <row r="53" spans="1:20" s="255" customFormat="1" ht="56.25">
      <c r="A53" s="759"/>
      <c r="B53" s="759"/>
      <c r="C53" s="759"/>
      <c r="D53" s="676">
        <v>1</v>
      </c>
      <c r="F53" s="679" t="e">
        <f ca="1">"4."&amp;mergeValue(A53) &amp;"."&amp;mergeValue(B53)&amp;"."&amp;mergeValue(C53)&amp;"."&amp;mergeValue(D53)</f>
        <v>#NAME?</v>
      </c>
      <c r="G53" s="557" t="s">
        <v>573</v>
      </c>
      <c r="H53" s="678" t="str">
        <f>IF(Территории!R44="","","" &amp; Территории!R44 &amp; "")</f>
        <v>Пашковский сельсовет (38620460)</v>
      </c>
      <c r="I53" s="677" t="s">
        <v>674</v>
      </c>
      <c r="J53" s="468"/>
      <c r="K53" s="319"/>
      <c r="L53" s="319"/>
      <c r="M53" s="319"/>
      <c r="N53" s="319"/>
      <c r="O53" s="319"/>
      <c r="P53" s="319"/>
      <c r="Q53" s="319"/>
      <c r="R53" s="319"/>
      <c r="S53" s="319"/>
      <c r="T53" s="319"/>
    </row>
    <row r="54" spans="1:20" s="255" customFormat="1" ht="22.5">
      <c r="A54" s="759"/>
      <c r="B54" s="319">
        <v>3</v>
      </c>
      <c r="C54" s="319"/>
      <c r="D54" s="319"/>
      <c r="F54" s="679" t="e">
        <f ca="1">"4."&amp;mergeValue(A54)</f>
        <v>#NAME?</v>
      </c>
      <c r="G54" s="554" t="s">
        <v>571</v>
      </c>
      <c r="H54" s="680" t="s">
        <v>515</v>
      </c>
      <c r="I54" s="286"/>
      <c r="J54" s="468"/>
      <c r="K54" s="319"/>
      <c r="L54" s="319"/>
      <c r="M54" s="319"/>
      <c r="N54" s="319"/>
      <c r="O54" s="319"/>
      <c r="P54" s="319"/>
      <c r="Q54" s="319"/>
      <c r="R54" s="319"/>
      <c r="S54" s="319"/>
      <c r="T54" s="319"/>
    </row>
    <row r="55" spans="1:20" s="255" customFormat="1" ht="18.75">
      <c r="A55" s="759"/>
      <c r="B55" s="759">
        <v>2</v>
      </c>
      <c r="C55" s="676"/>
      <c r="D55" s="676"/>
      <c r="F55" s="679" t="e">
        <f ca="1">"4."&amp;mergeValue(A55) &amp;"."&amp;mergeValue(B55)</f>
        <v>#NAME?</v>
      </c>
      <c r="G55" s="461" t="s">
        <v>675</v>
      </c>
      <c r="H55" s="678" t="str">
        <f>IF(region_name="","",region_name)</f>
        <v>Курская область</v>
      </c>
      <c r="I55" s="286" t="s">
        <v>574</v>
      </c>
      <c r="J55" s="468"/>
      <c r="K55" s="319"/>
      <c r="L55" s="319"/>
      <c r="M55" s="319"/>
      <c r="N55" s="319"/>
      <c r="O55" s="319"/>
      <c r="P55" s="319"/>
      <c r="Q55" s="319"/>
      <c r="R55" s="319"/>
      <c r="S55" s="319"/>
      <c r="T55" s="319"/>
    </row>
    <row r="56" spans="1:20" s="255" customFormat="1" ht="22.5">
      <c r="A56" s="759"/>
      <c r="B56" s="759"/>
      <c r="C56" s="759">
        <v>1</v>
      </c>
      <c r="D56" s="676"/>
      <c r="F56" s="679" t="e">
        <f ca="1">"4."&amp;mergeValue(A56) &amp;"."&amp;mergeValue(B56)&amp;"."&amp;mergeValue(C56)</f>
        <v>#NAME?</v>
      </c>
      <c r="G56" s="476" t="s">
        <v>572</v>
      </c>
      <c r="H56" s="678" t="str">
        <f>IF(Территории!H46="","","" &amp; Территории!H46 &amp; "")</f>
        <v>Курский муниципальный район</v>
      </c>
      <c r="I56" s="286" t="s">
        <v>575</v>
      </c>
      <c r="J56" s="468"/>
      <c r="K56" s="319"/>
      <c r="L56" s="319"/>
      <c r="M56" s="319"/>
      <c r="N56" s="319"/>
      <c r="O56" s="319"/>
      <c r="P56" s="319"/>
      <c r="Q56" s="319"/>
      <c r="R56" s="319"/>
      <c r="S56" s="319"/>
      <c r="T56" s="319"/>
    </row>
    <row r="57" spans="1:20" s="255" customFormat="1" ht="56.25">
      <c r="A57" s="759"/>
      <c r="B57" s="759"/>
      <c r="C57" s="759"/>
      <c r="D57" s="676">
        <v>1</v>
      </c>
      <c r="F57" s="679" t="e">
        <f ca="1">"4."&amp;mergeValue(A57) &amp;"."&amp;mergeValue(B57)&amp;"."&amp;mergeValue(C57)&amp;"."&amp;mergeValue(D57)</f>
        <v>#NAME?</v>
      </c>
      <c r="G57" s="557" t="s">
        <v>573</v>
      </c>
      <c r="H57" s="678" t="str">
        <f>IF(Территории!R47="","","" &amp; Территории!R47 &amp; "")</f>
        <v>Полевской сельсовет (38620468)</v>
      </c>
      <c r="I57" s="677" t="s">
        <v>674</v>
      </c>
      <c r="J57" s="468"/>
      <c r="K57" s="319"/>
      <c r="L57" s="319"/>
      <c r="M57" s="319"/>
      <c r="N57" s="319"/>
      <c r="O57" s="319"/>
      <c r="P57" s="319"/>
      <c r="Q57" s="319"/>
      <c r="R57" s="319"/>
      <c r="S57" s="319"/>
      <c r="T57" s="319"/>
    </row>
    <row r="58" spans="1:20" s="255" customFormat="1" ht="22.5">
      <c r="A58" s="759"/>
      <c r="B58" s="319">
        <v>3</v>
      </c>
      <c r="C58" s="319"/>
      <c r="D58" s="319"/>
      <c r="F58" s="679" t="e">
        <f ca="1">"4."&amp;mergeValue(A58)</f>
        <v>#NAME?</v>
      </c>
      <c r="G58" s="554" t="s">
        <v>571</v>
      </c>
      <c r="H58" s="680" t="s">
        <v>515</v>
      </c>
      <c r="I58" s="286"/>
      <c r="J58" s="468"/>
      <c r="K58" s="319"/>
      <c r="L58" s="319"/>
      <c r="M58" s="319"/>
      <c r="N58" s="319"/>
      <c r="O58" s="319"/>
      <c r="P58" s="319"/>
      <c r="Q58" s="319"/>
      <c r="R58" s="319"/>
      <c r="S58" s="319"/>
      <c r="T58" s="319"/>
    </row>
    <row r="59" spans="1:20" s="255" customFormat="1" ht="18.75">
      <c r="A59" s="759"/>
      <c r="B59" s="759">
        <v>2</v>
      </c>
      <c r="C59" s="676"/>
      <c r="D59" s="676"/>
      <c r="F59" s="679" t="e">
        <f ca="1">"4."&amp;mergeValue(A59) &amp;"."&amp;mergeValue(B59)</f>
        <v>#NAME?</v>
      </c>
      <c r="G59" s="461" t="s">
        <v>675</v>
      </c>
      <c r="H59" s="678" t="str">
        <f>IF(region_name="","",region_name)</f>
        <v>Курская область</v>
      </c>
      <c r="I59" s="286" t="s">
        <v>574</v>
      </c>
      <c r="J59" s="468"/>
      <c r="K59" s="319"/>
      <c r="L59" s="319"/>
      <c r="M59" s="319"/>
      <c r="N59" s="319"/>
      <c r="O59" s="319"/>
      <c r="P59" s="319"/>
      <c r="Q59" s="319"/>
      <c r="R59" s="319"/>
      <c r="S59" s="319"/>
      <c r="T59" s="319"/>
    </row>
    <row r="60" spans="1:20" s="255" customFormat="1" ht="22.5">
      <c r="A60" s="759"/>
      <c r="B60" s="759"/>
      <c r="C60" s="759">
        <v>1</v>
      </c>
      <c r="D60" s="676"/>
      <c r="F60" s="679" t="e">
        <f ca="1">"4."&amp;mergeValue(A60) &amp;"."&amp;mergeValue(B60)&amp;"."&amp;mergeValue(C60)</f>
        <v>#NAME?</v>
      </c>
      <c r="G60" s="476" t="s">
        <v>572</v>
      </c>
      <c r="H60" s="678" t="str">
        <f>IF(Территории!H49="","","" &amp; Территории!H49 &amp; "")</f>
        <v>Курский муниципальный район</v>
      </c>
      <c r="I60" s="286" t="s">
        <v>575</v>
      </c>
      <c r="J60" s="468"/>
      <c r="K60" s="319"/>
      <c r="L60" s="319"/>
      <c r="M60" s="319"/>
      <c r="N60" s="319"/>
      <c r="O60" s="319"/>
      <c r="P60" s="319"/>
      <c r="Q60" s="319"/>
      <c r="R60" s="319"/>
      <c r="S60" s="319"/>
      <c r="T60" s="319"/>
    </row>
    <row r="61" spans="1:20" s="255" customFormat="1" ht="56.25">
      <c r="A61" s="759"/>
      <c r="B61" s="759"/>
      <c r="C61" s="759"/>
      <c r="D61" s="676">
        <v>1</v>
      </c>
      <c r="F61" s="679" t="e">
        <f ca="1">"4."&amp;mergeValue(A61) &amp;"."&amp;mergeValue(B61)&amp;"."&amp;mergeValue(C61)&amp;"."&amp;mergeValue(D61)</f>
        <v>#NAME?</v>
      </c>
      <c r="G61" s="557" t="s">
        <v>573</v>
      </c>
      <c r="H61" s="678" t="str">
        <f>IF(Территории!R50="","","" &amp; Территории!R50 &amp; "")</f>
        <v>Полянский сельсовет (38620472)</v>
      </c>
      <c r="I61" s="677" t="s">
        <v>674</v>
      </c>
      <c r="J61" s="468"/>
      <c r="K61" s="319"/>
      <c r="L61" s="319"/>
      <c r="M61" s="319"/>
      <c r="N61" s="319"/>
      <c r="O61" s="319"/>
      <c r="P61" s="319"/>
      <c r="Q61" s="319"/>
      <c r="R61" s="319"/>
      <c r="S61" s="319"/>
      <c r="T61" s="319"/>
    </row>
    <row r="62" spans="1:20" s="255" customFormat="1" ht="22.5">
      <c r="A62" s="759"/>
      <c r="B62" s="319">
        <v>3</v>
      </c>
      <c r="C62" s="319"/>
      <c r="D62" s="319"/>
      <c r="F62" s="679" t="e">
        <f ca="1">"4."&amp;mergeValue(A62)</f>
        <v>#NAME?</v>
      </c>
      <c r="G62" s="554" t="s">
        <v>571</v>
      </c>
      <c r="H62" s="680" t="s">
        <v>515</v>
      </c>
      <c r="I62" s="286"/>
      <c r="J62" s="468"/>
      <c r="K62" s="319"/>
      <c r="L62" s="319"/>
      <c r="M62" s="319"/>
      <c r="N62" s="319"/>
      <c r="O62" s="319"/>
      <c r="P62" s="319"/>
      <c r="Q62" s="319"/>
      <c r="R62" s="319"/>
      <c r="S62" s="319"/>
      <c r="T62" s="319"/>
    </row>
    <row r="63" spans="1:20" s="255" customFormat="1" ht="18.75">
      <c r="A63" s="759"/>
      <c r="B63" s="759">
        <v>2</v>
      </c>
      <c r="C63" s="676"/>
      <c r="D63" s="676"/>
      <c r="F63" s="679" t="e">
        <f ca="1">"4."&amp;mergeValue(A63) &amp;"."&amp;mergeValue(B63)</f>
        <v>#NAME?</v>
      </c>
      <c r="G63" s="461" t="s">
        <v>675</v>
      </c>
      <c r="H63" s="678" t="str">
        <f>IF(region_name="","",region_name)</f>
        <v>Курская область</v>
      </c>
      <c r="I63" s="286" t="s">
        <v>574</v>
      </c>
      <c r="J63" s="468"/>
      <c r="K63" s="319"/>
      <c r="L63" s="319"/>
      <c r="M63" s="319"/>
      <c r="N63" s="319"/>
      <c r="O63" s="319"/>
      <c r="P63" s="319"/>
      <c r="Q63" s="319"/>
      <c r="R63" s="319"/>
      <c r="S63" s="319"/>
      <c r="T63" s="319"/>
    </row>
    <row r="64" spans="1:20" s="255" customFormat="1" ht="22.5">
      <c r="A64" s="759"/>
      <c r="B64" s="759"/>
      <c r="C64" s="759">
        <v>1</v>
      </c>
      <c r="D64" s="676"/>
      <c r="F64" s="679" t="e">
        <f ca="1">"4."&amp;mergeValue(A64) &amp;"."&amp;mergeValue(B64)&amp;"."&amp;mergeValue(C64)</f>
        <v>#NAME?</v>
      </c>
      <c r="G64" s="476" t="s">
        <v>572</v>
      </c>
      <c r="H64" s="678" t="str">
        <f>IF(Территории!H52="","","" &amp; Территории!H52 &amp; "")</f>
        <v>Курский муниципальный район</v>
      </c>
      <c r="I64" s="286" t="s">
        <v>575</v>
      </c>
      <c r="J64" s="468"/>
      <c r="K64" s="319"/>
      <c r="L64" s="319"/>
      <c r="M64" s="319"/>
      <c r="N64" s="319"/>
      <c r="O64" s="319"/>
      <c r="P64" s="319"/>
      <c r="Q64" s="319"/>
      <c r="R64" s="319"/>
      <c r="S64" s="319"/>
      <c r="T64" s="319"/>
    </row>
    <row r="65" spans="1:20" s="255" customFormat="1" ht="56.25">
      <c r="A65" s="759"/>
      <c r="B65" s="759"/>
      <c r="C65" s="759"/>
      <c r="D65" s="676">
        <v>1</v>
      </c>
      <c r="F65" s="679" t="e">
        <f ca="1">"4."&amp;mergeValue(A65) &amp;"."&amp;mergeValue(B65)&amp;"."&amp;mergeValue(C65)&amp;"."&amp;mergeValue(D65)</f>
        <v>#NAME?</v>
      </c>
      <c r="G65" s="557" t="s">
        <v>573</v>
      </c>
      <c r="H65" s="678" t="str">
        <f>IF(Территории!R53="","","" &amp; Территории!R53 &amp; "")</f>
        <v>Рышковский сельсовет (38620476)</v>
      </c>
      <c r="I65" s="677" t="s">
        <v>674</v>
      </c>
      <c r="J65" s="468"/>
      <c r="K65" s="319"/>
      <c r="L65" s="319"/>
      <c r="M65" s="319"/>
      <c r="N65" s="319"/>
      <c r="O65" s="319"/>
      <c r="P65" s="319"/>
      <c r="Q65" s="319"/>
      <c r="R65" s="319"/>
      <c r="S65" s="319"/>
      <c r="T65" s="319"/>
    </row>
    <row r="66" spans="1:20" s="255" customFormat="1" ht="22.5">
      <c r="A66" s="759"/>
      <c r="B66" s="319">
        <v>3</v>
      </c>
      <c r="C66" s="319"/>
      <c r="D66" s="319"/>
      <c r="F66" s="679" t="e">
        <f ca="1">"4."&amp;mergeValue(A66)</f>
        <v>#NAME?</v>
      </c>
      <c r="G66" s="554" t="s">
        <v>571</v>
      </c>
      <c r="H66" s="680" t="s">
        <v>515</v>
      </c>
      <c r="I66" s="286"/>
      <c r="J66" s="468"/>
      <c r="K66" s="319"/>
      <c r="L66" s="319"/>
      <c r="M66" s="319"/>
      <c r="N66" s="319"/>
      <c r="O66" s="319"/>
      <c r="P66" s="319"/>
      <c r="Q66" s="319"/>
      <c r="R66" s="319"/>
      <c r="S66" s="319"/>
      <c r="T66" s="319"/>
    </row>
    <row r="67" spans="1:20" s="255" customFormat="1" ht="18.75">
      <c r="A67" s="759"/>
      <c r="B67" s="759">
        <v>2</v>
      </c>
      <c r="C67" s="676"/>
      <c r="D67" s="676"/>
      <c r="F67" s="679" t="e">
        <f ca="1">"4."&amp;mergeValue(A67) &amp;"."&amp;mergeValue(B67)</f>
        <v>#NAME?</v>
      </c>
      <c r="G67" s="461" t="s">
        <v>675</v>
      </c>
      <c r="H67" s="678" t="str">
        <f>IF(region_name="","",region_name)</f>
        <v>Курская область</v>
      </c>
      <c r="I67" s="286" t="s">
        <v>574</v>
      </c>
      <c r="J67" s="468"/>
      <c r="K67" s="319"/>
      <c r="L67" s="319"/>
      <c r="M67" s="319"/>
      <c r="N67" s="319"/>
      <c r="O67" s="319"/>
      <c r="P67" s="319"/>
      <c r="Q67" s="319"/>
      <c r="R67" s="319"/>
      <c r="S67" s="319"/>
      <c r="T67" s="319"/>
    </row>
    <row r="68" spans="1:20" s="255" customFormat="1" ht="22.5">
      <c r="A68" s="759"/>
      <c r="B68" s="759"/>
      <c r="C68" s="759">
        <v>1</v>
      </c>
      <c r="D68" s="676"/>
      <c r="F68" s="679" t="e">
        <f ca="1">"4."&amp;mergeValue(A68) &amp;"."&amp;mergeValue(B68)&amp;"."&amp;mergeValue(C68)</f>
        <v>#NAME?</v>
      </c>
      <c r="G68" s="476" t="s">
        <v>572</v>
      </c>
      <c r="H68" s="678" t="str">
        <f>IF(Территории!H55="","","" &amp; Территории!H55 &amp; "")</f>
        <v>Курский муниципальный район</v>
      </c>
      <c r="I68" s="286" t="s">
        <v>575</v>
      </c>
      <c r="J68" s="468"/>
      <c r="K68" s="319"/>
      <c r="L68" s="319"/>
      <c r="M68" s="319"/>
      <c r="N68" s="319"/>
      <c r="O68" s="319"/>
      <c r="P68" s="319"/>
      <c r="Q68" s="319"/>
      <c r="R68" s="319"/>
      <c r="S68" s="319"/>
      <c r="T68" s="319"/>
    </row>
    <row r="69" spans="1:20" s="255" customFormat="1" ht="56.25">
      <c r="A69" s="759"/>
      <c r="B69" s="759"/>
      <c r="C69" s="759"/>
      <c r="D69" s="676">
        <v>1</v>
      </c>
      <c r="F69" s="679" t="e">
        <f ca="1">"4."&amp;mergeValue(A69) &amp;"."&amp;mergeValue(B69)&amp;"."&amp;mergeValue(C69)&amp;"."&amp;mergeValue(D69)</f>
        <v>#NAME?</v>
      </c>
      <c r="G69" s="557" t="s">
        <v>573</v>
      </c>
      <c r="H69" s="678" t="str">
        <f>IF(Территории!R56="","","" &amp; Территории!R56 &amp; "")</f>
        <v>Шумаковский сельсовет (38620488)</v>
      </c>
      <c r="I69" s="677" t="s">
        <v>674</v>
      </c>
      <c r="J69" s="468"/>
      <c r="K69" s="319"/>
      <c r="L69" s="319"/>
      <c r="M69" s="319"/>
      <c r="N69" s="319"/>
      <c r="O69" s="319"/>
      <c r="P69" s="319"/>
      <c r="Q69" s="319"/>
      <c r="R69" s="319"/>
      <c r="S69" s="319"/>
      <c r="T69" s="319"/>
    </row>
    <row r="70" spans="1:20" s="255" customFormat="1" ht="22.5">
      <c r="A70" s="759"/>
      <c r="B70" s="319">
        <v>3</v>
      </c>
      <c r="C70" s="319"/>
      <c r="D70" s="319"/>
      <c r="F70" s="679" t="e">
        <f ca="1">"4."&amp;mergeValue(A70)</f>
        <v>#NAME?</v>
      </c>
      <c r="G70" s="554" t="s">
        <v>571</v>
      </c>
      <c r="H70" s="680" t="s">
        <v>515</v>
      </c>
      <c r="I70" s="286"/>
      <c r="J70" s="468"/>
      <c r="K70" s="319"/>
      <c r="L70" s="319"/>
      <c r="M70" s="319"/>
      <c r="N70" s="319"/>
      <c r="O70" s="319"/>
      <c r="P70" s="319"/>
      <c r="Q70" s="319"/>
      <c r="R70" s="319"/>
      <c r="S70" s="319"/>
      <c r="T70" s="319"/>
    </row>
    <row r="71" spans="1:20" s="255" customFormat="1" ht="18.75">
      <c r="A71" s="759"/>
      <c r="B71" s="759">
        <v>2</v>
      </c>
      <c r="C71" s="676"/>
      <c r="D71" s="676"/>
      <c r="F71" s="679" t="e">
        <f ca="1">"4."&amp;mergeValue(A71) &amp;"."&amp;mergeValue(B71)</f>
        <v>#NAME?</v>
      </c>
      <c r="G71" s="461" t="s">
        <v>675</v>
      </c>
      <c r="H71" s="678" t="str">
        <f>IF(region_name="","",region_name)</f>
        <v>Курская область</v>
      </c>
      <c r="I71" s="286" t="s">
        <v>574</v>
      </c>
      <c r="J71" s="468"/>
      <c r="K71" s="319"/>
      <c r="L71" s="319"/>
      <c r="M71" s="319"/>
      <c r="N71" s="319"/>
      <c r="O71" s="319"/>
      <c r="P71" s="319"/>
      <c r="Q71" s="319"/>
      <c r="R71" s="319"/>
      <c r="S71" s="319"/>
      <c r="T71" s="319"/>
    </row>
    <row r="72" spans="1:20" s="255" customFormat="1" ht="22.5">
      <c r="A72" s="759"/>
      <c r="B72" s="759"/>
      <c r="C72" s="759">
        <v>1</v>
      </c>
      <c r="D72" s="676"/>
      <c r="F72" s="679" t="e">
        <f ca="1">"4."&amp;mergeValue(A72) &amp;"."&amp;mergeValue(B72)&amp;"."&amp;mergeValue(C72)</f>
        <v>#NAME?</v>
      </c>
      <c r="G72" s="476" t="s">
        <v>572</v>
      </c>
      <c r="H72" s="678" t="str">
        <f>IF(Территории!H58="","","" &amp; Территории!H58 &amp; "")</f>
        <v>Курский муниципальный район</v>
      </c>
      <c r="I72" s="286" t="s">
        <v>575</v>
      </c>
      <c r="J72" s="468"/>
      <c r="K72" s="319"/>
      <c r="L72" s="319"/>
      <c r="M72" s="319"/>
      <c r="N72" s="319"/>
      <c r="O72" s="319"/>
      <c r="P72" s="319"/>
      <c r="Q72" s="319"/>
      <c r="R72" s="319"/>
      <c r="S72" s="319"/>
      <c r="T72" s="319"/>
    </row>
    <row r="73" spans="1:20" s="255" customFormat="1" ht="56.25">
      <c r="A73" s="759"/>
      <c r="B73" s="759"/>
      <c r="C73" s="759"/>
      <c r="D73" s="676">
        <v>1</v>
      </c>
      <c r="F73" s="679" t="e">
        <f ca="1">"4."&amp;mergeValue(A73) &amp;"."&amp;mergeValue(B73)&amp;"."&amp;mergeValue(C73)&amp;"."&amp;mergeValue(D73)</f>
        <v>#NAME?</v>
      </c>
      <c r="G73" s="557" t="s">
        <v>573</v>
      </c>
      <c r="H73" s="678" t="str">
        <f>IF(Территории!R59="","","" &amp; Территории!R59 &amp; "")</f>
        <v>Щетинский сельсовет (38620492)</v>
      </c>
      <c r="I73" s="677" t="s">
        <v>674</v>
      </c>
      <c r="J73" s="468"/>
      <c r="K73" s="319"/>
      <c r="L73" s="319"/>
      <c r="M73" s="319"/>
      <c r="N73" s="319"/>
      <c r="O73" s="319"/>
      <c r="P73" s="319"/>
      <c r="Q73" s="319"/>
      <c r="R73" s="319"/>
      <c r="S73" s="319"/>
      <c r="T73" s="319"/>
    </row>
    <row r="74" spans="1:20" s="463" customFormat="1" ht="3" customHeight="1">
      <c r="A74" s="465"/>
      <c r="B74" s="465"/>
      <c r="C74" s="465"/>
      <c r="D74" s="465"/>
      <c r="F74" s="462"/>
      <c r="G74" s="555"/>
      <c r="H74" s="556"/>
      <c r="I74" s="343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</row>
    <row r="75" spans="1:20" s="463" customFormat="1" ht="15" customHeight="1">
      <c r="A75" s="465"/>
      <c r="B75" s="465"/>
      <c r="C75" s="465"/>
      <c r="D75" s="465"/>
      <c r="F75" s="462"/>
      <c r="G75" s="754" t="s">
        <v>676</v>
      </c>
      <c r="H75" s="754"/>
      <c r="I75" s="343"/>
      <c r="J75" s="465"/>
      <c r="K75" s="465"/>
      <c r="L75" s="465"/>
      <c r="M75" s="465"/>
      <c r="N75" s="465"/>
      <c r="O75" s="465"/>
      <c r="P75" s="465"/>
      <c r="Q75" s="465"/>
      <c r="R75" s="465"/>
      <c r="S75" s="465"/>
      <c r="T75" s="465"/>
    </row>
  </sheetData>
  <sheetProtection algorithmName="SHA-512" hashValue="ysh7ZCVkfvhbPubJKMUhynqnFab/K4UNhF9uZIC3KXxt2+SJcfvIZCv7ULtrrDTxjjalNxiAWZrJ2oW0URgzEQ==" saltValue="TGz2NNeIGpCf35iohK4AmQ==" spinCount="100000" sheet="1" objects="1" scenarios="1" formatColumns="0" formatRows="0"/>
  <mergeCells count="37">
    <mergeCell ref="B67:B69"/>
    <mergeCell ref="C68:C69"/>
    <mergeCell ref="B71:B73"/>
    <mergeCell ref="C72:C73"/>
    <mergeCell ref="B59:B61"/>
    <mergeCell ref="C60:C61"/>
    <mergeCell ref="B63:B65"/>
    <mergeCell ref="C64:C65"/>
    <mergeCell ref="B51:B53"/>
    <mergeCell ref="C52:C53"/>
    <mergeCell ref="B55:B57"/>
    <mergeCell ref="C56:C57"/>
    <mergeCell ref="B43:B45"/>
    <mergeCell ref="C44:C45"/>
    <mergeCell ref="B47:B49"/>
    <mergeCell ref="C48:C49"/>
    <mergeCell ref="C40:C41"/>
    <mergeCell ref="B27:B29"/>
    <mergeCell ref="C28:C29"/>
    <mergeCell ref="B31:B33"/>
    <mergeCell ref="C32:C33"/>
    <mergeCell ref="G75:H75"/>
    <mergeCell ref="F2:H2"/>
    <mergeCell ref="F4:H4"/>
    <mergeCell ref="I4:I5"/>
    <mergeCell ref="A8:A73"/>
    <mergeCell ref="C12:C13"/>
    <mergeCell ref="B11:B13"/>
    <mergeCell ref="B15:B17"/>
    <mergeCell ref="C16:C17"/>
    <mergeCell ref="B19:B21"/>
    <mergeCell ref="C20:C21"/>
    <mergeCell ref="B23:B25"/>
    <mergeCell ref="C24:C25"/>
    <mergeCell ref="B35:B37"/>
    <mergeCell ref="C36:C37"/>
    <mergeCell ref="B39:B4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74:I75" xr:uid="{00000000-0002-0000-1000-000000000000}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6_10">
    <tabColor rgb="FFEAEBEE"/>
    <pageSetUpPr fitToPage="1"/>
  </sheetPr>
  <dimension ref="A1:BA30"/>
  <sheetViews>
    <sheetView showGridLines="0" topLeftCell="L10" zoomScaleNormal="100" workbookViewId="0">
      <selection activeCell="AI22" sqref="AI22"/>
    </sheetView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779" t="s">
        <v>683</v>
      </c>
      <c r="M5" s="779"/>
      <c r="N5" s="779"/>
      <c r="O5" s="779"/>
      <c r="P5" s="779"/>
      <c r="Q5" s="779"/>
      <c r="R5" s="779"/>
      <c r="S5" s="779"/>
      <c r="T5" s="779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1" t="str">
        <f>IF(NameOrPr_ch="",IF(NameOrPr="","",NameOrPr),NameOrPr_ch)</f>
        <v>Комитет по тарифам и ценам Курской области</v>
      </c>
      <c r="O7" s="771"/>
      <c r="P7" s="771"/>
      <c r="Q7" s="771"/>
      <c r="R7" s="771"/>
      <c r="S7" s="771"/>
      <c r="T7" s="771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1" t="str">
        <f>IF(datePr_ch="",IF(datePr="","",datePr),datePr_ch)</f>
        <v>10.06.2021</v>
      </c>
      <c r="O8" s="771"/>
      <c r="P8" s="771"/>
      <c r="Q8" s="771"/>
      <c r="R8" s="771"/>
      <c r="S8" s="771"/>
      <c r="T8" s="771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1" t="str">
        <f>IF(numberPr_ch="",IF(numberPr="","",numberPr),numberPr_ch)</f>
        <v>23-вод</v>
      </c>
      <c r="O9" s="771"/>
      <c r="P9" s="771"/>
      <c r="Q9" s="771"/>
      <c r="R9" s="771"/>
      <c r="S9" s="771"/>
      <c r="T9" s="771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6" t="s">
        <v>576</v>
      </c>
      <c r="N10" s="771" t="str">
        <f>IF(IstPub_ch="",IF(IstPub="","",IstPub),IstPub_ch)</f>
        <v xml:space="preserve"> "Курская правда" №71-72 от 17.06.2021</v>
      </c>
      <c r="O10" s="771"/>
      <c r="P10" s="771"/>
      <c r="Q10" s="771"/>
      <c r="R10" s="771"/>
      <c r="S10" s="771"/>
      <c r="T10" s="771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49"/>
      <c r="M11" s="749"/>
      <c r="N11" s="211"/>
      <c r="O11" s="211"/>
      <c r="P11" s="211"/>
      <c r="Q11" s="211"/>
      <c r="R11" s="798"/>
      <c r="S11" s="798"/>
      <c r="T11" s="798"/>
      <c r="U11" s="798"/>
      <c r="V11" s="798"/>
      <c r="W11" s="798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49"/>
      <c r="M12" s="749"/>
      <c r="N12" s="211"/>
      <c r="O12" s="211"/>
      <c r="P12" s="211"/>
      <c r="Q12" s="211"/>
      <c r="R12" s="798"/>
      <c r="S12" s="798"/>
      <c r="T12" s="798"/>
      <c r="U12" s="798"/>
      <c r="V12" s="798"/>
      <c r="W12" s="798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99"/>
      <c r="S13" s="799"/>
      <c r="T13" s="799"/>
      <c r="U13" s="799"/>
      <c r="V13" s="799"/>
      <c r="W13" s="799"/>
      <c r="X13" s="417"/>
      <c r="AC13" s="799"/>
      <c r="AD13" s="799"/>
      <c r="AE13" s="799"/>
      <c r="AF13" s="799"/>
      <c r="AG13" s="799"/>
      <c r="AH13" s="799"/>
      <c r="AI13" s="799"/>
      <c r="AJ13" s="799"/>
    </row>
    <row r="14" spans="7:49" ht="14.25" customHeight="1">
      <c r="J14" s="86"/>
      <c r="K14" s="86"/>
      <c r="L14" s="780" t="s">
        <v>510</v>
      </c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  <c r="Y14" s="780"/>
      <c r="Z14" s="780"/>
      <c r="AA14" s="780"/>
      <c r="AB14" s="780"/>
      <c r="AC14" s="780"/>
      <c r="AD14" s="780"/>
      <c r="AE14" s="780"/>
      <c r="AF14" s="780"/>
      <c r="AG14" s="780"/>
      <c r="AH14" s="780"/>
      <c r="AI14" s="780"/>
      <c r="AJ14" s="780"/>
      <c r="AK14" s="780"/>
      <c r="AL14" s="714" t="s">
        <v>511</v>
      </c>
    </row>
    <row r="15" spans="7:49" ht="14.25" customHeight="1">
      <c r="J15" s="86"/>
      <c r="K15" s="86"/>
      <c r="L15" s="780" t="s">
        <v>95</v>
      </c>
      <c r="M15" s="780" t="s">
        <v>547</v>
      </c>
      <c r="N15" s="780" t="s">
        <v>434</v>
      </c>
      <c r="O15" s="780"/>
      <c r="P15" s="780"/>
      <c r="Q15" s="800" t="s">
        <v>406</v>
      </c>
      <c r="R15" s="800"/>
      <c r="S15" s="800"/>
      <c r="T15" s="800"/>
      <c r="U15" s="800" t="s">
        <v>435</v>
      </c>
      <c r="V15" s="800"/>
      <c r="W15" s="800"/>
      <c r="X15" s="800"/>
      <c r="Y15" s="800" t="s">
        <v>409</v>
      </c>
      <c r="Z15" s="800"/>
      <c r="AA15" s="800"/>
      <c r="AB15" s="800"/>
      <c r="AC15" s="800" t="s">
        <v>534</v>
      </c>
      <c r="AD15" s="800"/>
      <c r="AE15" s="800"/>
      <c r="AF15" s="800"/>
      <c r="AG15" s="800"/>
      <c r="AH15" s="800"/>
      <c r="AI15" s="800"/>
      <c r="AJ15" s="780" t="s">
        <v>344</v>
      </c>
      <c r="AK15" s="775" t="s">
        <v>278</v>
      </c>
      <c r="AL15" s="714"/>
    </row>
    <row r="16" spans="7:49" ht="27.95" customHeight="1">
      <c r="J16" s="86"/>
      <c r="K16" s="86"/>
      <c r="L16" s="780"/>
      <c r="M16" s="780"/>
      <c r="N16" s="780"/>
      <c r="O16" s="780"/>
      <c r="P16" s="78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 t="s">
        <v>436</v>
      </c>
      <c r="AD16" s="800"/>
      <c r="AE16" s="714" t="s">
        <v>437</v>
      </c>
      <c r="AF16" s="714"/>
      <c r="AG16" s="802" t="s">
        <v>536</v>
      </c>
      <c r="AH16" s="802"/>
      <c r="AI16" s="802"/>
      <c r="AJ16" s="780"/>
      <c r="AK16" s="775"/>
      <c r="AL16" s="714"/>
    </row>
    <row r="17" spans="1:53" ht="14.25" customHeight="1">
      <c r="J17" s="86"/>
      <c r="K17" s="86"/>
      <c r="L17" s="780"/>
      <c r="M17" s="780"/>
      <c r="N17" s="780"/>
      <c r="O17" s="780"/>
      <c r="P17" s="78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01" t="s">
        <v>408</v>
      </c>
      <c r="AI17" s="801"/>
      <c r="AJ17" s="780"/>
      <c r="AK17" s="775"/>
      <c r="AL17" s="714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0">
        <f ca="1">OFFSET(N18,0,-1)+1</f>
        <v>3</v>
      </c>
      <c r="O18" s="770"/>
      <c r="P18" s="770"/>
      <c r="Q18" s="770">
        <f ca="1">OFFSET(Q18,0,-3)+1</f>
        <v>4</v>
      </c>
      <c r="R18" s="770"/>
      <c r="S18" s="770"/>
      <c r="T18" s="770"/>
      <c r="U18" s="770">
        <f ca="1">OFFSET(U18,0,-4)+1</f>
        <v>5</v>
      </c>
      <c r="V18" s="770"/>
      <c r="W18" s="770"/>
      <c r="X18" s="770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789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 t="e">
        <f ca="1">mergeValue(A19)</f>
        <v>#NAME?</v>
      </c>
      <c r="M19" s="209" t="s">
        <v>23</v>
      </c>
      <c r="N19" s="813" t="str">
        <f>IF('Перечень тарифов'!J21="","","" &amp; 'Перечень тарифов'!J21 &amp; "")</f>
        <v>тариф на подключение(технологическое присоединение) к централизованной системе холодного водоснабжения (тариф за подключаемую (технически присоединяемую) нагрузку)</v>
      </c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4"/>
      <c r="AK19" s="814"/>
      <c r="AL19" s="618" t="s">
        <v>543</v>
      </c>
    </row>
    <row r="20" spans="1:53" hidden="1">
      <c r="A20" s="789"/>
      <c r="B20" s="789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e">
        <f ca="1">mergeValue(A20) &amp;"."&amp; mergeValue(B20)</f>
        <v>#NAME?</v>
      </c>
      <c r="M20" s="159"/>
      <c r="N20" s="809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617"/>
    </row>
    <row r="21" spans="1:53" hidden="1">
      <c r="A21" s="789"/>
      <c r="B21" s="789"/>
      <c r="C21" s="789">
        <v>1</v>
      </c>
      <c r="D21" s="298"/>
      <c r="E21" s="298"/>
      <c r="F21" s="348"/>
      <c r="G21" s="349"/>
      <c r="H21" s="349"/>
      <c r="I21" s="219"/>
      <c r="J21" s="46"/>
      <c r="K21" s="35"/>
      <c r="L21" s="339" t="e">
        <f ca="1">mergeValue(A21) &amp;"."&amp; mergeValue(B21)&amp;"."&amp; mergeValue(C21)</f>
        <v>#NAME?</v>
      </c>
      <c r="M21" s="160"/>
      <c r="N21" s="809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617"/>
    </row>
    <row r="22" spans="1:53" ht="20.100000000000001" customHeight="1">
      <c r="A22" s="789"/>
      <c r="B22" s="789"/>
      <c r="C22" s="789"/>
      <c r="D22" s="789">
        <v>1</v>
      </c>
      <c r="E22" s="298"/>
      <c r="F22" s="348"/>
      <c r="G22" s="349"/>
      <c r="H22" s="349"/>
      <c r="I22" s="792"/>
      <c r="J22" s="793"/>
      <c r="K22" s="761"/>
      <c r="L22" s="810" t="e">
        <f ca="1">mergeValue(A22) &amp;"."&amp; mergeValue(B22)&amp;"."&amp; mergeValue(C22)&amp;"."&amp; mergeValue(D22)</f>
        <v>#NAME?</v>
      </c>
      <c r="M22" s="803"/>
      <c r="N22" s="805"/>
      <c r="O22" s="784" t="s">
        <v>96</v>
      </c>
      <c r="P22" s="785">
        <v>61.2</v>
      </c>
      <c r="Q22" s="764" t="s">
        <v>88</v>
      </c>
      <c r="R22" s="781"/>
      <c r="S22" s="782">
        <v>1</v>
      </c>
      <c r="T22" s="806"/>
      <c r="U22" s="764" t="s">
        <v>88</v>
      </c>
      <c r="V22" s="781"/>
      <c r="W22" s="782" t="s">
        <v>96</v>
      </c>
      <c r="X22" s="811"/>
      <c r="Y22" s="764" t="s">
        <v>88</v>
      </c>
      <c r="Z22" s="191"/>
      <c r="AA22" s="113">
        <v>1</v>
      </c>
      <c r="AB22" s="598"/>
      <c r="AC22" s="687"/>
      <c r="AD22" s="687">
        <v>14173.69</v>
      </c>
      <c r="AE22" s="688">
        <v>0</v>
      </c>
      <c r="AF22" s="687">
        <v>0</v>
      </c>
      <c r="AG22" s="661" t="s">
        <v>1393</v>
      </c>
      <c r="AH22" s="572" t="s">
        <v>87</v>
      </c>
      <c r="AI22" s="661" t="s">
        <v>1394</v>
      </c>
      <c r="AJ22" s="590" t="s">
        <v>88</v>
      </c>
      <c r="AK22" s="282"/>
      <c r="AL22" s="760" t="s">
        <v>548</v>
      </c>
      <c r="AM22" s="298" t="e">
        <f ca="1">strCheckDateOnDP(AC22:AK22,List06_10_DP)</f>
        <v>#NAME?</v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89"/>
      <c r="B23" s="789"/>
      <c r="C23" s="789"/>
      <c r="D23" s="789"/>
      <c r="E23" s="298"/>
      <c r="F23" s="348"/>
      <c r="G23" s="349"/>
      <c r="H23" s="349"/>
      <c r="I23" s="792"/>
      <c r="J23" s="793"/>
      <c r="K23" s="761"/>
      <c r="L23" s="794"/>
      <c r="M23" s="804"/>
      <c r="N23" s="805"/>
      <c r="O23" s="784"/>
      <c r="P23" s="785"/>
      <c r="Q23" s="764"/>
      <c r="R23" s="781"/>
      <c r="S23" s="782"/>
      <c r="T23" s="807"/>
      <c r="U23" s="764"/>
      <c r="V23" s="781"/>
      <c r="W23" s="782"/>
      <c r="X23" s="812"/>
      <c r="Y23" s="764"/>
      <c r="Z23" s="442"/>
      <c r="AA23" s="210"/>
      <c r="AB23" s="210"/>
      <c r="AC23" s="261"/>
      <c r="AD23" s="261"/>
      <c r="AE23" s="261"/>
      <c r="AF23" s="300" t="str">
        <f>AG22 &amp; "-" &amp; AI22</f>
        <v>10.06.2021-31.12.2023</v>
      </c>
      <c r="AG23" s="300"/>
      <c r="AH23" s="300"/>
      <c r="AI23" s="300"/>
      <c r="AJ23" s="300" t="s">
        <v>88</v>
      </c>
      <c r="AK23" s="445"/>
      <c r="AL23" s="760"/>
      <c r="AN23" s="317"/>
      <c r="AO23" s="317"/>
      <c r="AP23" s="317"/>
      <c r="AQ23" s="317"/>
      <c r="AR23" s="317"/>
      <c r="AS23" s="317"/>
    </row>
    <row r="24" spans="1:53" ht="20.100000000000001" customHeight="1">
      <c r="A24" s="789"/>
      <c r="B24" s="789"/>
      <c r="C24" s="789"/>
      <c r="D24" s="789"/>
      <c r="E24" s="298"/>
      <c r="F24" s="348"/>
      <c r="G24" s="349"/>
      <c r="H24" s="349"/>
      <c r="I24" s="792"/>
      <c r="J24" s="793"/>
      <c r="K24" s="761"/>
      <c r="L24" s="794"/>
      <c r="M24" s="804"/>
      <c r="N24" s="805"/>
      <c r="O24" s="784"/>
      <c r="P24" s="785"/>
      <c r="Q24" s="764"/>
      <c r="R24" s="781"/>
      <c r="S24" s="782"/>
      <c r="T24" s="808"/>
      <c r="U24" s="764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0"/>
      <c r="AN24" s="317"/>
      <c r="AO24" s="317"/>
      <c r="AP24" s="317"/>
      <c r="AQ24" s="317"/>
      <c r="AR24" s="317"/>
      <c r="AS24" s="317"/>
    </row>
    <row r="25" spans="1:53" ht="20.100000000000001" customHeight="1">
      <c r="A25" s="789"/>
      <c r="B25" s="789"/>
      <c r="C25" s="789"/>
      <c r="D25" s="789"/>
      <c r="E25" s="298"/>
      <c r="F25" s="348"/>
      <c r="G25" s="349"/>
      <c r="H25" s="349"/>
      <c r="I25" s="792"/>
      <c r="J25" s="793"/>
      <c r="K25" s="761"/>
      <c r="L25" s="794"/>
      <c r="M25" s="804"/>
      <c r="N25" s="805"/>
      <c r="O25" s="784"/>
      <c r="P25" s="785"/>
      <c r="Q25" s="764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0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89"/>
      <c r="B26" s="789"/>
      <c r="C26" s="789"/>
      <c r="D26" s="789"/>
      <c r="E26" s="350"/>
      <c r="F26" s="351"/>
      <c r="G26" s="350"/>
      <c r="H26" s="350"/>
      <c r="I26" s="792"/>
      <c r="J26" s="793"/>
      <c r="K26" s="761"/>
      <c r="L26" s="794"/>
      <c r="M26" s="804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0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89"/>
      <c r="B27" s="789"/>
      <c r="C27" s="789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0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ht="3" customHeight="1">
      <c r="AM28" s="35"/>
      <c r="AX28" s="298"/>
    </row>
    <row r="29" spans="1:53" ht="14.25" customHeight="1">
      <c r="L29" s="215"/>
      <c r="M29" s="216" t="s">
        <v>704</v>
      </c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213"/>
      <c r="AZ29" s="213"/>
      <c r="BA29" s="213"/>
    </row>
    <row r="30" spans="1:53" ht="14.25" customHeight="1">
      <c r="G30" s="35"/>
      <c r="H30" s="35"/>
      <c r="I30" s="35"/>
      <c r="J30" s="35"/>
      <c r="K30" s="35"/>
      <c r="L30" s="215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214"/>
      <c r="AY30" s="214"/>
      <c r="AZ30" s="214"/>
    </row>
  </sheetData>
  <sheetProtection algorithmName="SHA-512" hashValue="fndvrvzY3ASxx8iXTa/GdF58/tEQHr3G1uKsi6euFbnHUmvZ/IU1oPa7pp5yujyQY7Qh72YJu3E+Ud5vVzvgYw==" saltValue="FK8V7UneP68OE55YbgdF9g==" spinCount="100000" sheet="1" objects="1" scenarios="1" formatColumns="0" formatRows="0"/>
  <dataConsolidate leftLabels="1" link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7"/>
    <mergeCell ref="B20:B27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1100-000000000000}">
      <formula1>900</formula1>
    </dataValidation>
    <dataValidation allowBlank="1" promptTitle="checkPeriodRange" sqref="AF23:AK23" xr:uid="{00000000-0002-0000-11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100-000002000000}"/>
    <dataValidation type="decimal" allowBlank="1" showErrorMessage="1" errorTitle="Ошибка" error="Допускается ввод только действительных чисел!" sqref="AC22:AF22 P22" xr:uid="{00000000-0002-0000-11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1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5_11">
    <tabColor theme="0" tint="-0.249977111117893"/>
  </sheetPr>
  <dimension ref="A1:T75"/>
  <sheetViews>
    <sheetView showGridLines="0" topLeftCell="E1" zoomScaleNormal="100" workbookViewId="0">
      <selection activeCell="G100" sqref="G100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469" t="e">
        <f ca="1">"3." &amp;mergeValue(A9)</f>
        <v>#NAME?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601"/>
      <c r="D11" s="601"/>
      <c r="F11" s="469" t="e">
        <f ca="1">"4."&amp;mergeValue(A11) &amp;"."&amp;mergeValue(B11)</f>
        <v>#NAME?</v>
      </c>
      <c r="G11" s="461" t="s">
        <v>675</v>
      </c>
      <c r="H11" s="454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601"/>
      <c r="F12" s="469" t="e">
        <f ca="1">"4."&amp;mergeValue(A12) &amp;"."&amp;mergeValue(B12)&amp;"."&amp;mergeValue(C12)</f>
        <v>#NAME?</v>
      </c>
      <c r="G12" s="476" t="s">
        <v>572</v>
      </c>
      <c r="H12" s="454" t="str">
        <f>IF(Территории!H13="","","" &amp; Территории!H13 &amp; "")</f>
        <v>Курский муниципальный район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59"/>
      <c r="B13" s="759"/>
      <c r="C13" s="759"/>
      <c r="D13" s="601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 t="str">
        <f>IF(Территории!R14="","","" &amp; Территории!R14 &amp; "")</f>
        <v>Бесединский сельсовет (38620408)</v>
      </c>
      <c r="I13" s="677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22.5">
      <c r="A14" s="759"/>
      <c r="B14" s="319">
        <v>2</v>
      </c>
      <c r="C14" s="319"/>
      <c r="D14" s="319"/>
      <c r="F14" s="679" t="e">
        <f ca="1">"4."&amp;mergeValue(A14)</f>
        <v>#NAME?</v>
      </c>
      <c r="G14" s="554" t="s">
        <v>571</v>
      </c>
      <c r="H14" s="680" t="s">
        <v>515</v>
      </c>
      <c r="I14" s="286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>
        <v>2</v>
      </c>
      <c r="C15" s="676"/>
      <c r="D15" s="676"/>
      <c r="F15" s="679" t="e">
        <f ca="1">"4."&amp;mergeValue(A15) &amp;"."&amp;mergeValue(B15)</f>
        <v>#NAME?</v>
      </c>
      <c r="G15" s="461" t="s">
        <v>675</v>
      </c>
      <c r="H15" s="678" t="str">
        <f>IF(region_name="","",region_name)</f>
        <v>Курская область</v>
      </c>
      <c r="I15" s="286" t="s">
        <v>574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59"/>
      <c r="B16" s="759"/>
      <c r="C16" s="759">
        <v>1</v>
      </c>
      <c r="D16" s="676"/>
      <c r="F16" s="679" t="e">
        <f ca="1">"4."&amp;mergeValue(A16) &amp;"."&amp;mergeValue(B16)&amp;"."&amp;mergeValue(C16)</f>
        <v>#NAME?</v>
      </c>
      <c r="G16" s="476" t="s">
        <v>572</v>
      </c>
      <c r="H16" s="678" t="str">
        <f>IF(Территории!H16="","","" &amp; Территории!H16 &amp; "")</f>
        <v>Курский муниципальный район</v>
      </c>
      <c r="I16" s="286" t="s">
        <v>575</v>
      </c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56.25">
      <c r="A17" s="759"/>
      <c r="B17" s="759"/>
      <c r="C17" s="759"/>
      <c r="D17" s="676">
        <v>1</v>
      </c>
      <c r="F17" s="679" t="e">
        <f ca="1">"4."&amp;mergeValue(A17) &amp;"."&amp;mergeValue(B17)&amp;"."&amp;mergeValue(C17)&amp;"."&amp;mergeValue(D17)</f>
        <v>#NAME?</v>
      </c>
      <c r="G17" s="557" t="s">
        <v>573</v>
      </c>
      <c r="H17" s="678" t="str">
        <f>IF(Территории!R17="","","" &amp; Территории!R17 &amp; "")</f>
        <v>Брежневский сельсовет (38620412)</v>
      </c>
      <c r="I17" s="677" t="s">
        <v>674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59"/>
      <c r="B18" s="319">
        <v>3</v>
      </c>
      <c r="C18" s="319"/>
      <c r="D18" s="319"/>
      <c r="F18" s="679" t="e">
        <f ca="1">"4."&amp;mergeValue(A18)</f>
        <v>#NAME?</v>
      </c>
      <c r="G18" s="554" t="s">
        <v>571</v>
      </c>
      <c r="H18" s="680" t="s">
        <v>515</v>
      </c>
      <c r="I18" s="286"/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18.75">
      <c r="A19" s="759"/>
      <c r="B19" s="759">
        <v>2</v>
      </c>
      <c r="C19" s="676"/>
      <c r="D19" s="676"/>
      <c r="F19" s="679" t="e">
        <f ca="1">"4."&amp;mergeValue(A19) &amp;"."&amp;mergeValue(B19)</f>
        <v>#NAME?</v>
      </c>
      <c r="G19" s="461" t="s">
        <v>675</v>
      </c>
      <c r="H19" s="678" t="str">
        <f>IF(region_name="","",region_name)</f>
        <v>Курская область</v>
      </c>
      <c r="I19" s="286" t="s">
        <v>574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22.5">
      <c r="A20" s="759"/>
      <c r="B20" s="759"/>
      <c r="C20" s="759">
        <v>1</v>
      </c>
      <c r="D20" s="676"/>
      <c r="F20" s="679" t="e">
        <f ca="1">"4."&amp;mergeValue(A20) &amp;"."&amp;mergeValue(B20)&amp;"."&amp;mergeValue(C20)</f>
        <v>#NAME?</v>
      </c>
      <c r="G20" s="476" t="s">
        <v>572</v>
      </c>
      <c r="H20" s="678" t="str">
        <f>IF(Территории!H19="","","" &amp; Территории!H19 &amp; "")</f>
        <v>Курский муниципальный район</v>
      </c>
      <c r="I20" s="286" t="s">
        <v>575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56.25">
      <c r="A21" s="759"/>
      <c r="B21" s="759"/>
      <c r="C21" s="759"/>
      <c r="D21" s="676">
        <v>1</v>
      </c>
      <c r="F21" s="679" t="e">
        <f ca="1">"4."&amp;mergeValue(A21) &amp;"."&amp;mergeValue(B21)&amp;"."&amp;mergeValue(C21)&amp;"."&amp;mergeValue(D21)</f>
        <v>#NAME?</v>
      </c>
      <c r="G21" s="557" t="s">
        <v>573</v>
      </c>
      <c r="H21" s="678" t="str">
        <f>IF(Территории!R20="","","" &amp; Территории!R20 &amp; "")</f>
        <v>Винниковский сельсовет (38620420)</v>
      </c>
      <c r="I21" s="677" t="s">
        <v>674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59"/>
      <c r="B22" s="319">
        <v>3</v>
      </c>
      <c r="C22" s="319"/>
      <c r="D22" s="319"/>
      <c r="F22" s="679" t="e">
        <f ca="1">"4."&amp;mergeValue(A22)</f>
        <v>#NAME?</v>
      </c>
      <c r="G22" s="554" t="s">
        <v>571</v>
      </c>
      <c r="H22" s="680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59"/>
      <c r="B23" s="759">
        <v>2</v>
      </c>
      <c r="C23" s="676"/>
      <c r="D23" s="676"/>
      <c r="F23" s="679" t="e">
        <f ca="1">"4."&amp;mergeValue(A23) &amp;"."&amp;mergeValue(B23)</f>
        <v>#NAME?</v>
      </c>
      <c r="G23" s="461" t="s">
        <v>675</v>
      </c>
      <c r="H23" s="678" t="str">
        <f>IF(region_name="","",region_name)</f>
        <v>Курская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59"/>
      <c r="B24" s="759"/>
      <c r="C24" s="759">
        <v>1</v>
      </c>
      <c r="D24" s="676"/>
      <c r="F24" s="679" t="e">
        <f ca="1">"4."&amp;mergeValue(A24) &amp;"."&amp;mergeValue(B24)&amp;"."&amp;mergeValue(C24)</f>
        <v>#NAME?</v>
      </c>
      <c r="G24" s="476" t="s">
        <v>572</v>
      </c>
      <c r="H24" s="678" t="str">
        <f>IF(Территории!H22="","","" &amp; Территории!H22 &amp; "")</f>
        <v>Курский муниципальный район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59"/>
      <c r="B25" s="759"/>
      <c r="C25" s="759"/>
      <c r="D25" s="676">
        <v>1</v>
      </c>
      <c r="F25" s="679" t="e">
        <f ca="1">"4."&amp;mergeValue(A25) &amp;"."&amp;mergeValue(B25)&amp;"."&amp;mergeValue(C25)&amp;"."&amp;mergeValue(D25)</f>
        <v>#NAME?</v>
      </c>
      <c r="G25" s="557" t="s">
        <v>573</v>
      </c>
      <c r="H25" s="678" t="str">
        <f>IF(Территории!R23="","","" &amp; Территории!R23 &amp; "")</f>
        <v>Ворошневский сельсовет (38620424)</v>
      </c>
      <c r="I25" s="677" t="s">
        <v>674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255" customFormat="1" ht="22.5">
      <c r="A26" s="759"/>
      <c r="B26" s="319">
        <v>3</v>
      </c>
      <c r="C26" s="319"/>
      <c r="D26" s="319"/>
      <c r="F26" s="679" t="e">
        <f ca="1">"4."&amp;mergeValue(A26)</f>
        <v>#NAME?</v>
      </c>
      <c r="G26" s="554" t="s">
        <v>571</v>
      </c>
      <c r="H26" s="680" t="s">
        <v>515</v>
      </c>
      <c r="I26" s="286"/>
      <c r="J26" s="468"/>
      <c r="K26" s="319"/>
      <c r="L26" s="319"/>
      <c r="M26" s="319"/>
      <c r="N26" s="319"/>
      <c r="O26" s="319"/>
      <c r="P26" s="319"/>
      <c r="Q26" s="319"/>
      <c r="R26" s="319"/>
      <c r="S26" s="319"/>
      <c r="T26" s="319"/>
    </row>
    <row r="27" spans="1:20" s="255" customFormat="1" ht="18.75">
      <c r="A27" s="759"/>
      <c r="B27" s="759">
        <v>2</v>
      </c>
      <c r="C27" s="676"/>
      <c r="D27" s="676"/>
      <c r="F27" s="679" t="e">
        <f ca="1">"4."&amp;mergeValue(A27) &amp;"."&amp;mergeValue(B27)</f>
        <v>#NAME?</v>
      </c>
      <c r="G27" s="461" t="s">
        <v>675</v>
      </c>
      <c r="H27" s="678" t="str">
        <f>IF(region_name="","",region_name)</f>
        <v>Курская область</v>
      </c>
      <c r="I27" s="286" t="s">
        <v>574</v>
      </c>
      <c r="J27" s="468"/>
      <c r="K27" s="319"/>
      <c r="L27" s="319"/>
      <c r="M27" s="319"/>
      <c r="N27" s="319"/>
      <c r="O27" s="319"/>
      <c r="P27" s="319"/>
      <c r="Q27" s="319"/>
      <c r="R27" s="319"/>
      <c r="S27" s="319"/>
      <c r="T27" s="319"/>
    </row>
    <row r="28" spans="1:20" s="255" customFormat="1" ht="22.5">
      <c r="A28" s="759"/>
      <c r="B28" s="759"/>
      <c r="C28" s="759">
        <v>1</v>
      </c>
      <c r="D28" s="676"/>
      <c r="F28" s="679" t="e">
        <f ca="1">"4."&amp;mergeValue(A28) &amp;"."&amp;mergeValue(B28)&amp;"."&amp;mergeValue(C28)</f>
        <v>#NAME?</v>
      </c>
      <c r="G28" s="476" t="s">
        <v>572</v>
      </c>
      <c r="H28" s="678" t="str">
        <f>IF(Территории!H25="","","" &amp; Территории!H25 &amp; "")</f>
        <v>Курский муниципальный район</v>
      </c>
      <c r="I28" s="286" t="s">
        <v>575</v>
      </c>
      <c r="J28" s="468"/>
      <c r="K28" s="319"/>
      <c r="L28" s="319"/>
      <c r="M28" s="319"/>
      <c r="N28" s="319"/>
      <c r="O28" s="319"/>
      <c r="P28" s="319"/>
      <c r="Q28" s="319"/>
      <c r="R28" s="319"/>
      <c r="S28" s="319"/>
      <c r="T28" s="319"/>
    </row>
    <row r="29" spans="1:20" s="255" customFormat="1" ht="56.25">
      <c r="A29" s="759"/>
      <c r="B29" s="759"/>
      <c r="C29" s="759"/>
      <c r="D29" s="676">
        <v>1</v>
      </c>
      <c r="F29" s="679" t="e">
        <f ca="1">"4."&amp;mergeValue(A29) &amp;"."&amp;mergeValue(B29)&amp;"."&amp;mergeValue(C29)&amp;"."&amp;mergeValue(D29)</f>
        <v>#NAME?</v>
      </c>
      <c r="G29" s="557" t="s">
        <v>573</v>
      </c>
      <c r="H29" s="678" t="str">
        <f>IF(Территории!R26="","","" &amp; Территории!R26 &amp; "")</f>
        <v>Камышинский сельсовет (38620426)</v>
      </c>
      <c r="I29" s="677" t="s">
        <v>674</v>
      </c>
      <c r="J29" s="468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1:20" s="255" customFormat="1" ht="22.5">
      <c r="A30" s="759"/>
      <c r="B30" s="319">
        <v>3</v>
      </c>
      <c r="C30" s="319"/>
      <c r="D30" s="319"/>
      <c r="F30" s="679" t="e">
        <f ca="1">"4."&amp;mergeValue(A30)</f>
        <v>#NAME?</v>
      </c>
      <c r="G30" s="554" t="s">
        <v>571</v>
      </c>
      <c r="H30" s="680" t="s">
        <v>515</v>
      </c>
      <c r="I30" s="286"/>
      <c r="J30" s="468"/>
      <c r="K30" s="319"/>
      <c r="L30" s="319"/>
      <c r="M30" s="319"/>
      <c r="N30" s="319"/>
      <c r="O30" s="319"/>
      <c r="P30" s="319"/>
      <c r="Q30" s="319"/>
      <c r="R30" s="319"/>
      <c r="S30" s="319"/>
      <c r="T30" s="319"/>
    </row>
    <row r="31" spans="1:20" s="255" customFormat="1" ht="18.75">
      <c r="A31" s="759"/>
      <c r="B31" s="759">
        <v>2</v>
      </c>
      <c r="C31" s="676"/>
      <c r="D31" s="676"/>
      <c r="F31" s="679" t="e">
        <f ca="1">"4."&amp;mergeValue(A31) &amp;"."&amp;mergeValue(B31)</f>
        <v>#NAME?</v>
      </c>
      <c r="G31" s="461" t="s">
        <v>675</v>
      </c>
      <c r="H31" s="678" t="str">
        <f>IF(region_name="","",region_name)</f>
        <v>Курская область</v>
      </c>
      <c r="I31" s="286" t="s">
        <v>574</v>
      </c>
      <c r="J31" s="468"/>
      <c r="K31" s="319"/>
      <c r="L31" s="319"/>
      <c r="M31" s="319"/>
      <c r="N31" s="319"/>
      <c r="O31" s="319"/>
      <c r="P31" s="319"/>
      <c r="Q31" s="319"/>
      <c r="R31" s="319"/>
      <c r="S31" s="319"/>
      <c r="T31" s="319"/>
    </row>
    <row r="32" spans="1:20" s="255" customFormat="1" ht="22.5">
      <c r="A32" s="759"/>
      <c r="B32" s="759"/>
      <c r="C32" s="759">
        <v>1</v>
      </c>
      <c r="D32" s="676"/>
      <c r="F32" s="679" t="e">
        <f ca="1">"4."&amp;mergeValue(A32) &amp;"."&amp;mergeValue(B32)&amp;"."&amp;mergeValue(C32)</f>
        <v>#NAME?</v>
      </c>
      <c r="G32" s="476" t="s">
        <v>572</v>
      </c>
      <c r="H32" s="678" t="str">
        <f>IF(Территории!H28="","","" &amp; Территории!H28 &amp; "")</f>
        <v>Курский муниципальный район</v>
      </c>
      <c r="I32" s="286" t="s">
        <v>575</v>
      </c>
      <c r="J32" s="468"/>
      <c r="K32" s="319"/>
      <c r="L32" s="319"/>
      <c r="M32" s="319"/>
      <c r="N32" s="319"/>
      <c r="O32" s="319"/>
      <c r="P32" s="319"/>
      <c r="Q32" s="319"/>
      <c r="R32" s="319"/>
      <c r="S32" s="319"/>
      <c r="T32" s="319"/>
    </row>
    <row r="33" spans="1:20" s="255" customFormat="1" ht="56.25">
      <c r="A33" s="759"/>
      <c r="B33" s="759"/>
      <c r="C33" s="759"/>
      <c r="D33" s="676">
        <v>1</v>
      </c>
      <c r="F33" s="679" t="e">
        <f ca="1">"4."&amp;mergeValue(A33) &amp;"."&amp;mergeValue(B33)&amp;"."&amp;mergeValue(C33)&amp;"."&amp;mergeValue(D33)</f>
        <v>#NAME?</v>
      </c>
      <c r="G33" s="557" t="s">
        <v>573</v>
      </c>
      <c r="H33" s="678" t="str">
        <f>IF(Территории!R29="","","" &amp; Территории!R29 &amp; "")</f>
        <v>Клюквинский сельсовет (38620428)</v>
      </c>
      <c r="I33" s="677" t="s">
        <v>674</v>
      </c>
      <c r="J33" s="468"/>
      <c r="K33" s="319"/>
      <c r="L33" s="319"/>
      <c r="M33" s="319"/>
      <c r="N33" s="319"/>
      <c r="O33" s="319"/>
      <c r="P33" s="319"/>
      <c r="Q33" s="319"/>
      <c r="R33" s="319"/>
      <c r="S33" s="319"/>
      <c r="T33" s="319"/>
    </row>
    <row r="34" spans="1:20" s="255" customFormat="1" ht="22.5">
      <c r="A34" s="759"/>
      <c r="B34" s="319">
        <v>3</v>
      </c>
      <c r="C34" s="319"/>
      <c r="D34" s="319"/>
      <c r="F34" s="679" t="e">
        <f ca="1">"4."&amp;mergeValue(A34)</f>
        <v>#NAME?</v>
      </c>
      <c r="G34" s="554" t="s">
        <v>571</v>
      </c>
      <c r="H34" s="680" t="s">
        <v>515</v>
      </c>
      <c r="I34" s="286"/>
      <c r="J34" s="468"/>
      <c r="K34" s="319"/>
      <c r="L34" s="319"/>
      <c r="M34" s="319"/>
      <c r="N34" s="319"/>
      <c r="O34" s="319"/>
      <c r="P34" s="319"/>
      <c r="Q34" s="319"/>
      <c r="R34" s="319"/>
      <c r="S34" s="319"/>
      <c r="T34" s="319"/>
    </row>
    <row r="35" spans="1:20" s="255" customFormat="1" ht="18.75">
      <c r="A35" s="759"/>
      <c r="B35" s="759">
        <v>2</v>
      </c>
      <c r="C35" s="676"/>
      <c r="D35" s="676"/>
      <c r="F35" s="679" t="e">
        <f ca="1">"4."&amp;mergeValue(A35) &amp;"."&amp;mergeValue(B35)</f>
        <v>#NAME?</v>
      </c>
      <c r="G35" s="461" t="s">
        <v>675</v>
      </c>
      <c r="H35" s="678" t="str">
        <f>IF(region_name="","",region_name)</f>
        <v>Курская область</v>
      </c>
      <c r="I35" s="286" t="s">
        <v>574</v>
      </c>
      <c r="J35" s="468"/>
      <c r="K35" s="319"/>
      <c r="L35" s="319"/>
      <c r="M35" s="319"/>
      <c r="N35" s="319"/>
      <c r="O35" s="319"/>
      <c r="P35" s="319"/>
      <c r="Q35" s="319"/>
      <c r="R35" s="319"/>
      <c r="S35" s="319"/>
      <c r="T35" s="319"/>
    </row>
    <row r="36" spans="1:20" s="255" customFormat="1" ht="22.5">
      <c r="A36" s="759"/>
      <c r="B36" s="759"/>
      <c r="C36" s="759">
        <v>1</v>
      </c>
      <c r="D36" s="676"/>
      <c r="F36" s="679" t="e">
        <f ca="1">"4."&amp;mergeValue(A36) &amp;"."&amp;mergeValue(B36)&amp;"."&amp;mergeValue(C36)</f>
        <v>#NAME?</v>
      </c>
      <c r="G36" s="476" t="s">
        <v>572</v>
      </c>
      <c r="H36" s="678" t="str">
        <f>IF(Территории!H31="","","" &amp; Территории!H31 &amp; "")</f>
        <v>Курский муниципальный район</v>
      </c>
      <c r="I36" s="286" t="s">
        <v>575</v>
      </c>
      <c r="J36" s="468"/>
      <c r="K36" s="319"/>
      <c r="L36" s="319"/>
      <c r="M36" s="319"/>
      <c r="N36" s="319"/>
      <c r="O36" s="319"/>
      <c r="P36" s="319"/>
      <c r="Q36" s="319"/>
      <c r="R36" s="319"/>
      <c r="S36" s="319"/>
      <c r="T36" s="319"/>
    </row>
    <row r="37" spans="1:20" s="255" customFormat="1" ht="56.25">
      <c r="A37" s="759"/>
      <c r="B37" s="759"/>
      <c r="C37" s="759"/>
      <c r="D37" s="676">
        <v>1</v>
      </c>
      <c r="F37" s="679" t="e">
        <f ca="1">"4."&amp;mergeValue(A37) &amp;"."&amp;mergeValue(B37)&amp;"."&amp;mergeValue(C37)&amp;"."&amp;mergeValue(D37)</f>
        <v>#NAME?</v>
      </c>
      <c r="G37" s="557" t="s">
        <v>573</v>
      </c>
      <c r="H37" s="678" t="str">
        <f>IF(Территории!R32="","","" &amp; Территории!R32 &amp; "")</f>
        <v>Лебяженский сельсовет (38620432)</v>
      </c>
      <c r="I37" s="677" t="s">
        <v>674</v>
      </c>
      <c r="J37" s="468"/>
      <c r="K37" s="319"/>
      <c r="L37" s="319"/>
      <c r="M37" s="319"/>
      <c r="N37" s="319"/>
      <c r="O37" s="319"/>
      <c r="P37" s="319"/>
      <c r="Q37" s="319"/>
      <c r="R37" s="319"/>
      <c r="S37" s="319"/>
      <c r="T37" s="319"/>
    </row>
    <row r="38" spans="1:20" s="255" customFormat="1" ht="22.5">
      <c r="A38" s="759"/>
      <c r="B38" s="319">
        <v>3</v>
      </c>
      <c r="C38" s="319"/>
      <c r="D38" s="319"/>
      <c r="F38" s="679" t="e">
        <f ca="1">"4."&amp;mergeValue(A38)</f>
        <v>#NAME?</v>
      </c>
      <c r="G38" s="554" t="s">
        <v>571</v>
      </c>
      <c r="H38" s="680" t="s">
        <v>515</v>
      </c>
      <c r="I38" s="286"/>
      <c r="J38" s="468"/>
      <c r="K38" s="319"/>
      <c r="L38" s="319"/>
      <c r="M38" s="319"/>
      <c r="N38" s="319"/>
      <c r="O38" s="319"/>
      <c r="P38" s="319"/>
      <c r="Q38" s="319"/>
      <c r="R38" s="319"/>
      <c r="S38" s="319"/>
      <c r="T38" s="319"/>
    </row>
    <row r="39" spans="1:20" s="255" customFormat="1" ht="18.75">
      <c r="A39" s="759"/>
      <c r="B39" s="759">
        <v>2</v>
      </c>
      <c r="C39" s="676"/>
      <c r="D39" s="676"/>
      <c r="F39" s="679" t="e">
        <f ca="1">"4."&amp;mergeValue(A39) &amp;"."&amp;mergeValue(B39)</f>
        <v>#NAME?</v>
      </c>
      <c r="G39" s="461" t="s">
        <v>675</v>
      </c>
      <c r="H39" s="678" t="str">
        <f>IF(region_name="","",region_name)</f>
        <v>Курская область</v>
      </c>
      <c r="I39" s="286" t="s">
        <v>574</v>
      </c>
      <c r="J39" s="468"/>
      <c r="K39" s="319"/>
      <c r="L39" s="319"/>
      <c r="M39" s="319"/>
      <c r="N39" s="319"/>
      <c r="O39" s="319"/>
      <c r="P39" s="319"/>
      <c r="Q39" s="319"/>
      <c r="R39" s="319"/>
      <c r="S39" s="319"/>
      <c r="T39" s="319"/>
    </row>
    <row r="40" spans="1:20" s="255" customFormat="1" ht="22.5">
      <c r="A40" s="759"/>
      <c r="B40" s="759"/>
      <c r="C40" s="759">
        <v>1</v>
      </c>
      <c r="D40" s="676"/>
      <c r="F40" s="679" t="e">
        <f ca="1">"4."&amp;mergeValue(A40) &amp;"."&amp;mergeValue(B40)&amp;"."&amp;mergeValue(C40)</f>
        <v>#NAME?</v>
      </c>
      <c r="G40" s="476" t="s">
        <v>572</v>
      </c>
      <c r="H40" s="678" t="str">
        <f>IF(Территории!H34="","","" &amp; Территории!H34 &amp; "")</f>
        <v>Курский муниципальный район</v>
      </c>
      <c r="I40" s="286" t="s">
        <v>575</v>
      </c>
      <c r="J40" s="468"/>
      <c r="K40" s="319"/>
      <c r="L40" s="319"/>
      <c r="M40" s="319"/>
      <c r="N40" s="319"/>
      <c r="O40" s="319"/>
      <c r="P40" s="319"/>
      <c r="Q40" s="319"/>
      <c r="R40" s="319"/>
      <c r="S40" s="319"/>
      <c r="T40" s="319"/>
    </row>
    <row r="41" spans="1:20" s="255" customFormat="1" ht="56.25">
      <c r="A41" s="759"/>
      <c r="B41" s="759"/>
      <c r="C41" s="759"/>
      <c r="D41" s="676">
        <v>1</v>
      </c>
      <c r="F41" s="679" t="e">
        <f ca="1">"4."&amp;mergeValue(A41) &amp;"."&amp;mergeValue(B41)&amp;"."&amp;mergeValue(C41)&amp;"."&amp;mergeValue(D41)</f>
        <v>#NAME?</v>
      </c>
      <c r="G41" s="557" t="s">
        <v>573</v>
      </c>
      <c r="H41" s="678" t="str">
        <f>IF(Территории!R35="","","" &amp; Территории!R35 &amp; "")</f>
        <v>Моковский сельсовет (38620436)</v>
      </c>
      <c r="I41" s="677" t="s">
        <v>674</v>
      </c>
      <c r="J41" s="468"/>
      <c r="K41" s="319"/>
      <c r="L41" s="319"/>
      <c r="M41" s="319"/>
      <c r="N41" s="319"/>
      <c r="O41" s="319"/>
      <c r="P41" s="319"/>
      <c r="Q41" s="319"/>
      <c r="R41" s="319"/>
      <c r="S41" s="319"/>
      <c r="T41" s="319"/>
    </row>
    <row r="42" spans="1:20" s="255" customFormat="1" ht="22.5">
      <c r="A42" s="759"/>
      <c r="B42" s="319">
        <v>3</v>
      </c>
      <c r="C42" s="319"/>
      <c r="D42" s="319"/>
      <c r="F42" s="679" t="e">
        <f ca="1">"4."&amp;mergeValue(A42)</f>
        <v>#NAME?</v>
      </c>
      <c r="G42" s="554" t="s">
        <v>571</v>
      </c>
      <c r="H42" s="680" t="s">
        <v>515</v>
      </c>
      <c r="I42" s="286"/>
      <c r="J42" s="468"/>
      <c r="K42" s="319"/>
      <c r="L42" s="319"/>
      <c r="M42" s="319"/>
      <c r="N42" s="319"/>
      <c r="O42" s="319"/>
      <c r="P42" s="319"/>
      <c r="Q42" s="319"/>
      <c r="R42" s="319"/>
      <c r="S42" s="319"/>
      <c r="T42" s="319"/>
    </row>
    <row r="43" spans="1:20" s="255" customFormat="1" ht="18.75">
      <c r="A43" s="759"/>
      <c r="B43" s="759">
        <v>2</v>
      </c>
      <c r="C43" s="676"/>
      <c r="D43" s="676"/>
      <c r="F43" s="679" t="e">
        <f ca="1">"4."&amp;mergeValue(A43) &amp;"."&amp;mergeValue(B43)</f>
        <v>#NAME?</v>
      </c>
      <c r="G43" s="461" t="s">
        <v>675</v>
      </c>
      <c r="H43" s="678" t="str">
        <f>IF(region_name="","",region_name)</f>
        <v>Курская область</v>
      </c>
      <c r="I43" s="286" t="s">
        <v>574</v>
      </c>
      <c r="J43" s="468"/>
      <c r="K43" s="319"/>
      <c r="L43" s="319"/>
      <c r="M43" s="319"/>
      <c r="N43" s="319"/>
      <c r="O43" s="319"/>
      <c r="P43" s="319"/>
      <c r="Q43" s="319"/>
      <c r="R43" s="319"/>
      <c r="S43" s="319"/>
      <c r="T43" s="319"/>
    </row>
    <row r="44" spans="1:20" s="255" customFormat="1" ht="22.5">
      <c r="A44" s="759"/>
      <c r="B44" s="759"/>
      <c r="C44" s="759">
        <v>1</v>
      </c>
      <c r="D44" s="676"/>
      <c r="F44" s="679" t="e">
        <f ca="1">"4."&amp;mergeValue(A44) &amp;"."&amp;mergeValue(B44)&amp;"."&amp;mergeValue(C44)</f>
        <v>#NAME?</v>
      </c>
      <c r="G44" s="476" t="s">
        <v>572</v>
      </c>
      <c r="H44" s="678" t="str">
        <f>IF(Территории!H37="","","" &amp; Территории!H37 &amp; "")</f>
        <v>Курский муниципальный район</v>
      </c>
      <c r="I44" s="286" t="s">
        <v>575</v>
      </c>
      <c r="J44" s="468"/>
      <c r="K44" s="319"/>
      <c r="L44" s="319"/>
      <c r="M44" s="319"/>
      <c r="N44" s="319"/>
      <c r="O44" s="319"/>
      <c r="P44" s="319"/>
      <c r="Q44" s="319"/>
      <c r="R44" s="319"/>
      <c r="S44" s="319"/>
      <c r="T44" s="319"/>
    </row>
    <row r="45" spans="1:20" s="255" customFormat="1" ht="56.25">
      <c r="A45" s="759"/>
      <c r="B45" s="759"/>
      <c r="C45" s="759"/>
      <c r="D45" s="676">
        <v>1</v>
      </c>
      <c r="F45" s="679" t="e">
        <f ca="1">"4."&amp;mergeValue(A45) &amp;"."&amp;mergeValue(B45)&amp;"."&amp;mergeValue(C45)&amp;"."&amp;mergeValue(D45)</f>
        <v>#NAME?</v>
      </c>
      <c r="G45" s="557" t="s">
        <v>573</v>
      </c>
      <c r="H45" s="678" t="str">
        <f>IF(Территории!R38="","","" &amp; Территории!R38 &amp; "")</f>
        <v>Нижнемедведицкий сельсовет (38620448)</v>
      </c>
      <c r="I45" s="677" t="s">
        <v>674</v>
      </c>
      <c r="J45" s="468"/>
      <c r="K45" s="319"/>
      <c r="L45" s="319"/>
      <c r="M45" s="319"/>
      <c r="N45" s="319"/>
      <c r="O45" s="319"/>
      <c r="P45" s="319"/>
      <c r="Q45" s="319"/>
      <c r="R45" s="319"/>
      <c r="S45" s="319"/>
      <c r="T45" s="319"/>
    </row>
    <row r="46" spans="1:20" s="255" customFormat="1" ht="22.5">
      <c r="A46" s="759"/>
      <c r="B46" s="319">
        <v>3</v>
      </c>
      <c r="C46" s="319"/>
      <c r="D46" s="319"/>
      <c r="F46" s="679" t="e">
        <f ca="1">"4."&amp;mergeValue(A46)</f>
        <v>#NAME?</v>
      </c>
      <c r="G46" s="554" t="s">
        <v>571</v>
      </c>
      <c r="H46" s="680" t="s">
        <v>515</v>
      </c>
      <c r="I46" s="286"/>
      <c r="J46" s="468"/>
      <c r="K46" s="319"/>
      <c r="L46" s="319"/>
      <c r="M46" s="319"/>
      <c r="N46" s="319"/>
      <c r="O46" s="319"/>
      <c r="P46" s="319"/>
      <c r="Q46" s="319"/>
      <c r="R46" s="319"/>
      <c r="S46" s="319"/>
      <c r="T46" s="319"/>
    </row>
    <row r="47" spans="1:20" s="255" customFormat="1" ht="18.75">
      <c r="A47" s="759"/>
      <c r="B47" s="759">
        <v>2</v>
      </c>
      <c r="C47" s="676"/>
      <c r="D47" s="676"/>
      <c r="F47" s="679" t="e">
        <f ca="1">"4."&amp;mergeValue(A47) &amp;"."&amp;mergeValue(B47)</f>
        <v>#NAME?</v>
      </c>
      <c r="G47" s="461" t="s">
        <v>675</v>
      </c>
      <c r="H47" s="678" t="str">
        <f>IF(region_name="","",region_name)</f>
        <v>Курская область</v>
      </c>
      <c r="I47" s="286" t="s">
        <v>574</v>
      </c>
      <c r="J47" s="468"/>
      <c r="K47" s="319"/>
      <c r="L47" s="319"/>
      <c r="M47" s="319"/>
      <c r="N47" s="319"/>
      <c r="O47" s="319"/>
      <c r="P47" s="319"/>
      <c r="Q47" s="319"/>
      <c r="R47" s="319"/>
      <c r="S47" s="319"/>
      <c r="T47" s="319"/>
    </row>
    <row r="48" spans="1:20" s="255" customFormat="1" ht="22.5">
      <c r="A48" s="759"/>
      <c r="B48" s="759"/>
      <c r="C48" s="759">
        <v>1</v>
      </c>
      <c r="D48" s="676"/>
      <c r="F48" s="679" t="e">
        <f ca="1">"4."&amp;mergeValue(A48) &amp;"."&amp;mergeValue(B48)&amp;"."&amp;mergeValue(C48)</f>
        <v>#NAME?</v>
      </c>
      <c r="G48" s="476" t="s">
        <v>572</v>
      </c>
      <c r="H48" s="678" t="str">
        <f>IF(Территории!H40="","","" &amp; Территории!H40 &amp; "")</f>
        <v>Курский муниципальный район</v>
      </c>
      <c r="I48" s="286" t="s">
        <v>575</v>
      </c>
      <c r="J48" s="468"/>
      <c r="K48" s="319"/>
      <c r="L48" s="319"/>
      <c r="M48" s="319"/>
      <c r="N48" s="319"/>
      <c r="O48" s="319"/>
      <c r="P48" s="319"/>
      <c r="Q48" s="319"/>
      <c r="R48" s="319"/>
      <c r="S48" s="319"/>
      <c r="T48" s="319"/>
    </row>
    <row r="49" spans="1:20" s="255" customFormat="1" ht="56.25">
      <c r="A49" s="759"/>
      <c r="B49" s="759"/>
      <c r="C49" s="759"/>
      <c r="D49" s="676">
        <v>1</v>
      </c>
      <c r="F49" s="679" t="e">
        <f ca="1">"4."&amp;mergeValue(A49) &amp;"."&amp;mergeValue(B49)&amp;"."&amp;mergeValue(C49)&amp;"."&amp;mergeValue(D49)</f>
        <v>#NAME?</v>
      </c>
      <c r="G49" s="557" t="s">
        <v>573</v>
      </c>
      <c r="H49" s="678" t="str">
        <f>IF(Территории!R41="","","" &amp; Территории!R41 &amp; "")</f>
        <v>Новопоселеновский сельсовет (38620452)</v>
      </c>
      <c r="I49" s="677" t="s">
        <v>674</v>
      </c>
      <c r="J49" s="468"/>
      <c r="K49" s="319"/>
      <c r="L49" s="319"/>
      <c r="M49" s="319"/>
      <c r="N49" s="319"/>
      <c r="O49" s="319"/>
      <c r="P49" s="319"/>
      <c r="Q49" s="319"/>
      <c r="R49" s="319"/>
      <c r="S49" s="319"/>
      <c r="T49" s="319"/>
    </row>
    <row r="50" spans="1:20" s="255" customFormat="1" ht="22.5">
      <c r="A50" s="759"/>
      <c r="B50" s="319">
        <v>3</v>
      </c>
      <c r="C50" s="319"/>
      <c r="D50" s="319"/>
      <c r="F50" s="679" t="e">
        <f ca="1">"4."&amp;mergeValue(A50)</f>
        <v>#NAME?</v>
      </c>
      <c r="G50" s="554" t="s">
        <v>571</v>
      </c>
      <c r="H50" s="680" t="s">
        <v>515</v>
      </c>
      <c r="I50" s="286"/>
      <c r="J50" s="468"/>
      <c r="K50" s="319"/>
      <c r="L50" s="319"/>
      <c r="M50" s="319"/>
      <c r="N50" s="319"/>
      <c r="O50" s="319"/>
      <c r="P50" s="319"/>
      <c r="Q50" s="319"/>
      <c r="R50" s="319"/>
      <c r="S50" s="319"/>
      <c r="T50" s="319"/>
    </row>
    <row r="51" spans="1:20" s="255" customFormat="1" ht="18.75">
      <c r="A51" s="759"/>
      <c r="B51" s="759">
        <v>2</v>
      </c>
      <c r="C51" s="676"/>
      <c r="D51" s="676"/>
      <c r="F51" s="679" t="e">
        <f ca="1">"4."&amp;mergeValue(A51) &amp;"."&amp;mergeValue(B51)</f>
        <v>#NAME?</v>
      </c>
      <c r="G51" s="461" t="s">
        <v>675</v>
      </c>
      <c r="H51" s="678" t="str">
        <f>IF(region_name="","",region_name)</f>
        <v>Курская область</v>
      </c>
      <c r="I51" s="286" t="s">
        <v>574</v>
      </c>
      <c r="J51" s="468"/>
      <c r="K51" s="319"/>
      <c r="L51" s="319"/>
      <c r="M51" s="319"/>
      <c r="N51" s="319"/>
      <c r="O51" s="319"/>
      <c r="P51" s="319"/>
      <c r="Q51" s="319"/>
      <c r="R51" s="319"/>
      <c r="S51" s="319"/>
      <c r="T51" s="319"/>
    </row>
    <row r="52" spans="1:20" s="255" customFormat="1" ht="22.5">
      <c r="A52" s="759"/>
      <c r="B52" s="759"/>
      <c r="C52" s="759">
        <v>1</v>
      </c>
      <c r="D52" s="676"/>
      <c r="F52" s="679" t="e">
        <f ca="1">"4."&amp;mergeValue(A52) &amp;"."&amp;mergeValue(B52)&amp;"."&amp;mergeValue(C52)</f>
        <v>#NAME?</v>
      </c>
      <c r="G52" s="476" t="s">
        <v>572</v>
      </c>
      <c r="H52" s="678" t="str">
        <f>IF(Территории!H43="","","" &amp; Территории!H43 &amp; "")</f>
        <v>Курский муниципальный район</v>
      </c>
      <c r="I52" s="286" t="s">
        <v>575</v>
      </c>
      <c r="J52" s="468"/>
      <c r="K52" s="319"/>
      <c r="L52" s="319"/>
      <c r="M52" s="319"/>
      <c r="N52" s="319"/>
      <c r="O52" s="319"/>
      <c r="P52" s="319"/>
      <c r="Q52" s="319"/>
      <c r="R52" s="319"/>
      <c r="S52" s="319"/>
      <c r="T52" s="319"/>
    </row>
    <row r="53" spans="1:20" s="255" customFormat="1" ht="56.25">
      <c r="A53" s="759"/>
      <c r="B53" s="759"/>
      <c r="C53" s="759"/>
      <c r="D53" s="676">
        <v>1</v>
      </c>
      <c r="F53" s="679" t="e">
        <f ca="1">"4."&amp;mergeValue(A53) &amp;"."&amp;mergeValue(B53)&amp;"."&amp;mergeValue(C53)&amp;"."&amp;mergeValue(D53)</f>
        <v>#NAME?</v>
      </c>
      <c r="G53" s="557" t="s">
        <v>573</v>
      </c>
      <c r="H53" s="678" t="str">
        <f>IF(Территории!R44="","","" &amp; Территории!R44 &amp; "")</f>
        <v>Пашковский сельсовет (38620460)</v>
      </c>
      <c r="I53" s="677" t="s">
        <v>674</v>
      </c>
      <c r="J53" s="468"/>
      <c r="K53" s="319"/>
      <c r="L53" s="319"/>
      <c r="M53" s="319"/>
      <c r="N53" s="319"/>
      <c r="O53" s="319"/>
      <c r="P53" s="319"/>
      <c r="Q53" s="319"/>
      <c r="R53" s="319"/>
      <c r="S53" s="319"/>
      <c r="T53" s="319"/>
    </row>
    <row r="54" spans="1:20" s="255" customFormat="1" ht="22.5">
      <c r="A54" s="759"/>
      <c r="B54" s="319">
        <v>3</v>
      </c>
      <c r="C54" s="319"/>
      <c r="D54" s="319"/>
      <c r="F54" s="679" t="e">
        <f ca="1">"4."&amp;mergeValue(A54)</f>
        <v>#NAME?</v>
      </c>
      <c r="G54" s="554" t="s">
        <v>571</v>
      </c>
      <c r="H54" s="680" t="s">
        <v>515</v>
      </c>
      <c r="I54" s="286"/>
      <c r="J54" s="468"/>
      <c r="K54" s="319"/>
      <c r="L54" s="319"/>
      <c r="M54" s="319"/>
      <c r="N54" s="319"/>
      <c r="O54" s="319"/>
      <c r="P54" s="319"/>
      <c r="Q54" s="319"/>
      <c r="R54" s="319"/>
      <c r="S54" s="319"/>
      <c r="T54" s="319"/>
    </row>
    <row r="55" spans="1:20" s="255" customFormat="1" ht="18.75">
      <c r="A55" s="759"/>
      <c r="B55" s="759">
        <v>2</v>
      </c>
      <c r="C55" s="676"/>
      <c r="D55" s="676"/>
      <c r="F55" s="679" t="e">
        <f ca="1">"4."&amp;mergeValue(A55) &amp;"."&amp;mergeValue(B55)</f>
        <v>#NAME?</v>
      </c>
      <c r="G55" s="461" t="s">
        <v>675</v>
      </c>
      <c r="H55" s="678" t="str">
        <f>IF(region_name="","",region_name)</f>
        <v>Курская область</v>
      </c>
      <c r="I55" s="286" t="s">
        <v>574</v>
      </c>
      <c r="J55" s="468"/>
      <c r="K55" s="319"/>
      <c r="L55" s="319"/>
      <c r="M55" s="319"/>
      <c r="N55" s="319"/>
      <c r="O55" s="319"/>
      <c r="P55" s="319"/>
      <c r="Q55" s="319"/>
      <c r="R55" s="319"/>
      <c r="S55" s="319"/>
      <c r="T55" s="319"/>
    </row>
    <row r="56" spans="1:20" s="255" customFormat="1" ht="22.5">
      <c r="A56" s="759"/>
      <c r="B56" s="759"/>
      <c r="C56" s="759">
        <v>1</v>
      </c>
      <c r="D56" s="676"/>
      <c r="F56" s="679" t="e">
        <f ca="1">"4."&amp;mergeValue(A56) &amp;"."&amp;mergeValue(B56)&amp;"."&amp;mergeValue(C56)</f>
        <v>#NAME?</v>
      </c>
      <c r="G56" s="476" t="s">
        <v>572</v>
      </c>
      <c r="H56" s="678" t="str">
        <f>IF(Территории!H46="","","" &amp; Территории!H46 &amp; "")</f>
        <v>Курский муниципальный район</v>
      </c>
      <c r="I56" s="286" t="s">
        <v>575</v>
      </c>
      <c r="J56" s="468"/>
      <c r="K56" s="319"/>
      <c r="L56" s="319"/>
      <c r="M56" s="319"/>
      <c r="N56" s="319"/>
      <c r="O56" s="319"/>
      <c r="P56" s="319"/>
      <c r="Q56" s="319"/>
      <c r="R56" s="319"/>
      <c r="S56" s="319"/>
      <c r="T56" s="319"/>
    </row>
    <row r="57" spans="1:20" s="255" customFormat="1" ht="56.25">
      <c r="A57" s="759"/>
      <c r="B57" s="759"/>
      <c r="C57" s="759"/>
      <c r="D57" s="676">
        <v>1</v>
      </c>
      <c r="F57" s="679" t="e">
        <f ca="1">"4."&amp;mergeValue(A57) &amp;"."&amp;mergeValue(B57)&amp;"."&amp;mergeValue(C57)&amp;"."&amp;mergeValue(D57)</f>
        <v>#NAME?</v>
      </c>
      <c r="G57" s="557" t="s">
        <v>573</v>
      </c>
      <c r="H57" s="678" t="str">
        <f>IF(Территории!R47="","","" &amp; Территории!R47 &amp; "")</f>
        <v>Полевской сельсовет (38620468)</v>
      </c>
      <c r="I57" s="677" t="s">
        <v>674</v>
      </c>
      <c r="J57" s="468"/>
      <c r="K57" s="319"/>
      <c r="L57" s="319"/>
      <c r="M57" s="319"/>
      <c r="N57" s="319"/>
      <c r="O57" s="319"/>
      <c r="P57" s="319"/>
      <c r="Q57" s="319"/>
      <c r="R57" s="319"/>
      <c r="S57" s="319"/>
      <c r="T57" s="319"/>
    </row>
    <row r="58" spans="1:20" s="255" customFormat="1" ht="22.5">
      <c r="A58" s="759"/>
      <c r="B58" s="319">
        <v>3</v>
      </c>
      <c r="C58" s="319"/>
      <c r="D58" s="319"/>
      <c r="F58" s="679" t="e">
        <f ca="1">"4."&amp;mergeValue(A58)</f>
        <v>#NAME?</v>
      </c>
      <c r="G58" s="554" t="s">
        <v>571</v>
      </c>
      <c r="H58" s="680" t="s">
        <v>515</v>
      </c>
      <c r="I58" s="286"/>
      <c r="J58" s="468"/>
      <c r="K58" s="319"/>
      <c r="L58" s="319"/>
      <c r="M58" s="319"/>
      <c r="N58" s="319"/>
      <c r="O58" s="319"/>
      <c r="P58" s="319"/>
      <c r="Q58" s="319"/>
      <c r="R58" s="319"/>
      <c r="S58" s="319"/>
      <c r="T58" s="319"/>
    </row>
    <row r="59" spans="1:20" s="255" customFormat="1" ht="18.75">
      <c r="A59" s="759"/>
      <c r="B59" s="759">
        <v>2</v>
      </c>
      <c r="C59" s="676"/>
      <c r="D59" s="676"/>
      <c r="F59" s="679" t="e">
        <f ca="1">"4."&amp;mergeValue(A59) &amp;"."&amp;mergeValue(B59)</f>
        <v>#NAME?</v>
      </c>
      <c r="G59" s="461" t="s">
        <v>675</v>
      </c>
      <c r="H59" s="678" t="str">
        <f>IF(region_name="","",region_name)</f>
        <v>Курская область</v>
      </c>
      <c r="I59" s="286" t="s">
        <v>574</v>
      </c>
      <c r="J59" s="468"/>
      <c r="K59" s="319"/>
      <c r="L59" s="319"/>
      <c r="M59" s="319"/>
      <c r="N59" s="319"/>
      <c r="O59" s="319"/>
      <c r="P59" s="319"/>
      <c r="Q59" s="319"/>
      <c r="R59" s="319"/>
      <c r="S59" s="319"/>
      <c r="T59" s="319"/>
    </row>
    <row r="60" spans="1:20" s="255" customFormat="1" ht="22.5">
      <c r="A60" s="759"/>
      <c r="B60" s="759"/>
      <c r="C60" s="759">
        <v>1</v>
      </c>
      <c r="D60" s="676"/>
      <c r="F60" s="679" t="e">
        <f ca="1">"4."&amp;mergeValue(A60) &amp;"."&amp;mergeValue(B60)&amp;"."&amp;mergeValue(C60)</f>
        <v>#NAME?</v>
      </c>
      <c r="G60" s="476" t="s">
        <v>572</v>
      </c>
      <c r="H60" s="678" t="str">
        <f>IF(Территории!H49="","","" &amp; Территории!H49 &amp; "")</f>
        <v>Курский муниципальный район</v>
      </c>
      <c r="I60" s="286" t="s">
        <v>575</v>
      </c>
      <c r="J60" s="468"/>
      <c r="K60" s="319"/>
      <c r="L60" s="319"/>
      <c r="M60" s="319"/>
      <c r="N60" s="319"/>
      <c r="O60" s="319"/>
      <c r="P60" s="319"/>
      <c r="Q60" s="319"/>
      <c r="R60" s="319"/>
      <c r="S60" s="319"/>
      <c r="T60" s="319"/>
    </row>
    <row r="61" spans="1:20" s="255" customFormat="1" ht="56.25">
      <c r="A61" s="759"/>
      <c r="B61" s="759"/>
      <c r="C61" s="759"/>
      <c r="D61" s="676">
        <v>1</v>
      </c>
      <c r="F61" s="679" t="e">
        <f ca="1">"4."&amp;mergeValue(A61) &amp;"."&amp;mergeValue(B61)&amp;"."&amp;mergeValue(C61)&amp;"."&amp;mergeValue(D61)</f>
        <v>#NAME?</v>
      </c>
      <c r="G61" s="557" t="s">
        <v>573</v>
      </c>
      <c r="H61" s="678" t="str">
        <f>IF(Территории!R50="","","" &amp; Территории!R50 &amp; "")</f>
        <v>Полянский сельсовет (38620472)</v>
      </c>
      <c r="I61" s="677" t="s">
        <v>674</v>
      </c>
      <c r="J61" s="468"/>
      <c r="K61" s="319"/>
      <c r="L61" s="319"/>
      <c r="M61" s="319"/>
      <c r="N61" s="319"/>
      <c r="O61" s="319"/>
      <c r="P61" s="319"/>
      <c r="Q61" s="319"/>
      <c r="R61" s="319"/>
      <c r="S61" s="319"/>
      <c r="T61" s="319"/>
    </row>
    <row r="62" spans="1:20" s="255" customFormat="1" ht="22.5">
      <c r="A62" s="759"/>
      <c r="B62" s="319">
        <v>3</v>
      </c>
      <c r="C62" s="319"/>
      <c r="D62" s="319"/>
      <c r="F62" s="679" t="e">
        <f ca="1">"4."&amp;mergeValue(A62)</f>
        <v>#NAME?</v>
      </c>
      <c r="G62" s="554" t="s">
        <v>571</v>
      </c>
      <c r="H62" s="680" t="s">
        <v>515</v>
      </c>
      <c r="I62" s="286"/>
      <c r="J62" s="468"/>
      <c r="K62" s="319"/>
      <c r="L62" s="319"/>
      <c r="M62" s="319"/>
      <c r="N62" s="319"/>
      <c r="O62" s="319"/>
      <c r="P62" s="319"/>
      <c r="Q62" s="319"/>
      <c r="R62" s="319"/>
      <c r="S62" s="319"/>
      <c r="T62" s="319"/>
    </row>
    <row r="63" spans="1:20" s="255" customFormat="1" ht="18.75">
      <c r="A63" s="759"/>
      <c r="B63" s="759">
        <v>2</v>
      </c>
      <c r="C63" s="676"/>
      <c r="D63" s="676"/>
      <c r="F63" s="679" t="e">
        <f ca="1">"4."&amp;mergeValue(A63) &amp;"."&amp;mergeValue(B63)</f>
        <v>#NAME?</v>
      </c>
      <c r="G63" s="461" t="s">
        <v>675</v>
      </c>
      <c r="H63" s="678" t="str">
        <f>IF(region_name="","",region_name)</f>
        <v>Курская область</v>
      </c>
      <c r="I63" s="286" t="s">
        <v>574</v>
      </c>
      <c r="J63" s="468"/>
      <c r="K63" s="319"/>
      <c r="L63" s="319"/>
      <c r="M63" s="319"/>
      <c r="N63" s="319"/>
      <c r="O63" s="319"/>
      <c r="P63" s="319"/>
      <c r="Q63" s="319"/>
      <c r="R63" s="319"/>
      <c r="S63" s="319"/>
      <c r="T63" s="319"/>
    </row>
    <row r="64" spans="1:20" s="255" customFormat="1" ht="22.5">
      <c r="A64" s="759"/>
      <c r="B64" s="759"/>
      <c r="C64" s="759">
        <v>1</v>
      </c>
      <c r="D64" s="676"/>
      <c r="F64" s="679" t="e">
        <f ca="1">"4."&amp;mergeValue(A64) &amp;"."&amp;mergeValue(B64)&amp;"."&amp;mergeValue(C64)</f>
        <v>#NAME?</v>
      </c>
      <c r="G64" s="476" t="s">
        <v>572</v>
      </c>
      <c r="H64" s="678" t="str">
        <f>IF(Территории!H52="","","" &amp; Территории!H52 &amp; "")</f>
        <v>Курский муниципальный район</v>
      </c>
      <c r="I64" s="286" t="s">
        <v>575</v>
      </c>
      <c r="J64" s="468"/>
      <c r="K64" s="319"/>
      <c r="L64" s="319"/>
      <c r="M64" s="319"/>
      <c r="N64" s="319"/>
      <c r="O64" s="319"/>
      <c r="P64" s="319"/>
      <c r="Q64" s="319"/>
      <c r="R64" s="319"/>
      <c r="S64" s="319"/>
      <c r="T64" s="319"/>
    </row>
    <row r="65" spans="1:20" s="255" customFormat="1" ht="56.25">
      <c r="A65" s="759"/>
      <c r="B65" s="759"/>
      <c r="C65" s="759"/>
      <c r="D65" s="676">
        <v>1</v>
      </c>
      <c r="F65" s="679" t="e">
        <f ca="1">"4."&amp;mergeValue(A65) &amp;"."&amp;mergeValue(B65)&amp;"."&amp;mergeValue(C65)&amp;"."&amp;mergeValue(D65)</f>
        <v>#NAME?</v>
      </c>
      <c r="G65" s="557" t="s">
        <v>573</v>
      </c>
      <c r="H65" s="678" t="str">
        <f>IF(Территории!R53="","","" &amp; Территории!R53 &amp; "")</f>
        <v>Рышковский сельсовет (38620476)</v>
      </c>
      <c r="I65" s="677" t="s">
        <v>674</v>
      </c>
      <c r="J65" s="468"/>
      <c r="K65" s="319"/>
      <c r="L65" s="319"/>
      <c r="M65" s="319"/>
      <c r="N65" s="319"/>
      <c r="O65" s="319"/>
      <c r="P65" s="319"/>
      <c r="Q65" s="319"/>
      <c r="R65" s="319"/>
      <c r="S65" s="319"/>
      <c r="T65" s="319"/>
    </row>
    <row r="66" spans="1:20" s="255" customFormat="1" ht="22.5">
      <c r="A66" s="759"/>
      <c r="B66" s="319">
        <v>3</v>
      </c>
      <c r="C66" s="319"/>
      <c r="D66" s="319"/>
      <c r="F66" s="679" t="e">
        <f ca="1">"4."&amp;mergeValue(A66)</f>
        <v>#NAME?</v>
      </c>
      <c r="G66" s="554" t="s">
        <v>571</v>
      </c>
      <c r="H66" s="680" t="s">
        <v>515</v>
      </c>
      <c r="I66" s="286"/>
      <c r="J66" s="468"/>
      <c r="K66" s="319"/>
      <c r="L66" s="319"/>
      <c r="M66" s="319"/>
      <c r="N66" s="319"/>
      <c r="O66" s="319"/>
      <c r="P66" s="319"/>
      <c r="Q66" s="319"/>
      <c r="R66" s="319"/>
      <c r="S66" s="319"/>
      <c r="T66" s="319"/>
    </row>
    <row r="67" spans="1:20" s="255" customFormat="1" ht="18.75">
      <c r="A67" s="759"/>
      <c r="B67" s="759">
        <v>2</v>
      </c>
      <c r="C67" s="676"/>
      <c r="D67" s="676"/>
      <c r="F67" s="679" t="e">
        <f ca="1">"4."&amp;mergeValue(A67) &amp;"."&amp;mergeValue(B67)</f>
        <v>#NAME?</v>
      </c>
      <c r="G67" s="461" t="s">
        <v>675</v>
      </c>
      <c r="H67" s="678" t="str">
        <f>IF(region_name="","",region_name)</f>
        <v>Курская область</v>
      </c>
      <c r="I67" s="286" t="s">
        <v>574</v>
      </c>
      <c r="J67" s="468"/>
      <c r="K67" s="319"/>
      <c r="L67" s="319"/>
      <c r="M67" s="319"/>
      <c r="N67" s="319"/>
      <c r="O67" s="319"/>
      <c r="P67" s="319"/>
      <c r="Q67" s="319"/>
      <c r="R67" s="319"/>
      <c r="S67" s="319"/>
      <c r="T67" s="319"/>
    </row>
    <row r="68" spans="1:20" s="255" customFormat="1" ht="22.5">
      <c r="A68" s="759"/>
      <c r="B68" s="759"/>
      <c r="C68" s="759">
        <v>1</v>
      </c>
      <c r="D68" s="676"/>
      <c r="F68" s="679" t="e">
        <f ca="1">"4."&amp;mergeValue(A68) &amp;"."&amp;mergeValue(B68)&amp;"."&amp;mergeValue(C68)</f>
        <v>#NAME?</v>
      </c>
      <c r="G68" s="476" t="s">
        <v>572</v>
      </c>
      <c r="H68" s="678" t="str">
        <f>IF(Территории!H55="","","" &amp; Территории!H55 &amp; "")</f>
        <v>Курский муниципальный район</v>
      </c>
      <c r="I68" s="286" t="s">
        <v>575</v>
      </c>
      <c r="J68" s="468"/>
      <c r="K68" s="319"/>
      <c r="L68" s="319"/>
      <c r="M68" s="319"/>
      <c r="N68" s="319"/>
      <c r="O68" s="319"/>
      <c r="P68" s="319"/>
      <c r="Q68" s="319"/>
      <c r="R68" s="319"/>
      <c r="S68" s="319"/>
      <c r="T68" s="319"/>
    </row>
    <row r="69" spans="1:20" s="255" customFormat="1" ht="56.25">
      <c r="A69" s="759"/>
      <c r="B69" s="759"/>
      <c r="C69" s="759"/>
      <c r="D69" s="676">
        <v>1</v>
      </c>
      <c r="F69" s="679" t="e">
        <f ca="1">"4."&amp;mergeValue(A69) &amp;"."&amp;mergeValue(B69)&amp;"."&amp;mergeValue(C69)&amp;"."&amp;mergeValue(D69)</f>
        <v>#NAME?</v>
      </c>
      <c r="G69" s="557" t="s">
        <v>573</v>
      </c>
      <c r="H69" s="678" t="str">
        <f>IF(Территории!R56="","","" &amp; Территории!R56 &amp; "")</f>
        <v>Шумаковский сельсовет (38620488)</v>
      </c>
      <c r="I69" s="677" t="s">
        <v>674</v>
      </c>
      <c r="J69" s="468"/>
      <c r="K69" s="319"/>
      <c r="L69" s="319"/>
      <c r="M69" s="319"/>
      <c r="N69" s="319"/>
      <c r="O69" s="319"/>
      <c r="P69" s="319"/>
      <c r="Q69" s="319"/>
      <c r="R69" s="319"/>
      <c r="S69" s="319"/>
      <c r="T69" s="319"/>
    </row>
    <row r="70" spans="1:20" s="255" customFormat="1" ht="22.5">
      <c r="A70" s="759"/>
      <c r="B70" s="319">
        <v>3</v>
      </c>
      <c r="C70" s="319"/>
      <c r="D70" s="319"/>
      <c r="F70" s="679" t="e">
        <f ca="1">"4."&amp;mergeValue(A70)</f>
        <v>#NAME?</v>
      </c>
      <c r="G70" s="554" t="s">
        <v>571</v>
      </c>
      <c r="H70" s="680" t="s">
        <v>515</v>
      </c>
      <c r="I70" s="286"/>
      <c r="J70" s="468"/>
      <c r="K70" s="319"/>
      <c r="L70" s="319"/>
      <c r="M70" s="319"/>
      <c r="N70" s="319"/>
      <c r="O70" s="319"/>
      <c r="P70" s="319"/>
      <c r="Q70" s="319"/>
      <c r="R70" s="319"/>
      <c r="S70" s="319"/>
      <c r="T70" s="319"/>
    </row>
    <row r="71" spans="1:20" s="255" customFormat="1" ht="18.75">
      <c r="A71" s="759"/>
      <c r="B71" s="759">
        <v>2</v>
      </c>
      <c r="C71" s="676"/>
      <c r="D71" s="676"/>
      <c r="F71" s="679" t="e">
        <f ca="1">"4."&amp;mergeValue(A71) &amp;"."&amp;mergeValue(B71)</f>
        <v>#NAME?</v>
      </c>
      <c r="G71" s="461" t="s">
        <v>675</v>
      </c>
      <c r="H71" s="678" t="str">
        <f>IF(region_name="","",region_name)</f>
        <v>Курская область</v>
      </c>
      <c r="I71" s="286" t="s">
        <v>574</v>
      </c>
      <c r="J71" s="468"/>
      <c r="K71" s="319"/>
      <c r="L71" s="319"/>
      <c r="M71" s="319"/>
      <c r="N71" s="319"/>
      <c r="O71" s="319"/>
      <c r="P71" s="319"/>
      <c r="Q71" s="319"/>
      <c r="R71" s="319"/>
      <c r="S71" s="319"/>
      <c r="T71" s="319"/>
    </row>
    <row r="72" spans="1:20" s="255" customFormat="1" ht="22.5">
      <c r="A72" s="759"/>
      <c r="B72" s="759"/>
      <c r="C72" s="759">
        <v>1</v>
      </c>
      <c r="D72" s="676"/>
      <c r="F72" s="679" t="e">
        <f ca="1">"4."&amp;mergeValue(A72) &amp;"."&amp;mergeValue(B72)&amp;"."&amp;mergeValue(C72)</f>
        <v>#NAME?</v>
      </c>
      <c r="G72" s="476" t="s">
        <v>572</v>
      </c>
      <c r="H72" s="678" t="str">
        <f>IF(Территории!H58="","","" &amp; Территории!H58 &amp; "")</f>
        <v>Курский муниципальный район</v>
      </c>
      <c r="I72" s="286" t="s">
        <v>575</v>
      </c>
      <c r="J72" s="468"/>
      <c r="K72" s="319"/>
      <c r="L72" s="319"/>
      <c r="M72" s="319"/>
      <c r="N72" s="319"/>
      <c r="O72" s="319"/>
      <c r="P72" s="319"/>
      <c r="Q72" s="319"/>
      <c r="R72" s="319"/>
      <c r="S72" s="319"/>
      <c r="T72" s="319"/>
    </row>
    <row r="73" spans="1:20" s="255" customFormat="1" ht="56.25">
      <c r="A73" s="759"/>
      <c r="B73" s="759"/>
      <c r="C73" s="759"/>
      <c r="D73" s="676">
        <v>1</v>
      </c>
      <c r="F73" s="679" t="e">
        <f ca="1">"4."&amp;mergeValue(A73) &amp;"."&amp;mergeValue(B73)&amp;"."&amp;mergeValue(C73)&amp;"."&amp;mergeValue(D73)</f>
        <v>#NAME?</v>
      </c>
      <c r="G73" s="557" t="s">
        <v>573</v>
      </c>
      <c r="H73" s="678" t="str">
        <f>IF(Территории!R59="","","" &amp; Территории!R59 &amp; "")</f>
        <v>Щетинский сельсовет (38620492)</v>
      </c>
      <c r="I73" s="677" t="s">
        <v>674</v>
      </c>
      <c r="J73" s="468"/>
      <c r="K73" s="319"/>
      <c r="L73" s="319"/>
      <c r="M73" s="319"/>
      <c r="N73" s="319"/>
      <c r="O73" s="319"/>
      <c r="P73" s="319"/>
      <c r="Q73" s="319"/>
      <c r="R73" s="319"/>
      <c r="S73" s="319"/>
      <c r="T73" s="319"/>
    </row>
    <row r="74" spans="1:20" s="463" customFormat="1" ht="3" customHeight="1">
      <c r="A74" s="465"/>
      <c r="B74" s="465"/>
      <c r="C74" s="465"/>
      <c r="D74" s="465"/>
      <c r="F74" s="462"/>
      <c r="G74" s="555"/>
      <c r="H74" s="556"/>
      <c r="I74" s="343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</row>
    <row r="75" spans="1:20" s="463" customFormat="1" ht="15" customHeight="1">
      <c r="A75" s="465"/>
      <c r="B75" s="465"/>
      <c r="C75" s="465"/>
      <c r="D75" s="465"/>
      <c r="F75" s="462"/>
      <c r="G75" s="754" t="s">
        <v>676</v>
      </c>
      <c r="H75" s="754"/>
      <c r="I75" s="343"/>
      <c r="J75" s="465"/>
      <c r="K75" s="465"/>
      <c r="L75" s="465"/>
      <c r="M75" s="465"/>
      <c r="N75" s="465"/>
      <c r="O75" s="465"/>
      <c r="P75" s="465"/>
      <c r="Q75" s="465"/>
      <c r="R75" s="465"/>
      <c r="S75" s="465"/>
      <c r="T75" s="465"/>
    </row>
  </sheetData>
  <sheetProtection algorithmName="SHA-512" hashValue="qHFPVDW4YoxJyK0d3/grNYpNfnpmB+9Viaoz+K+Z7GFaeuJxQFgNUl8E26CEfnp+ZFRELwehEcRsnxdgc2VfVQ==" saltValue="+URJ+/+bEVmzxmLBozlYEQ==" spinCount="100000" sheet="1" objects="1" scenarios="1" formatColumns="0" formatRows="0"/>
  <mergeCells count="37">
    <mergeCell ref="B67:B69"/>
    <mergeCell ref="C68:C69"/>
    <mergeCell ref="B71:B73"/>
    <mergeCell ref="C72:C73"/>
    <mergeCell ref="B59:B61"/>
    <mergeCell ref="C60:C61"/>
    <mergeCell ref="B63:B65"/>
    <mergeCell ref="C64:C65"/>
    <mergeCell ref="B51:B53"/>
    <mergeCell ref="C52:C53"/>
    <mergeCell ref="B55:B57"/>
    <mergeCell ref="C56:C57"/>
    <mergeCell ref="B43:B45"/>
    <mergeCell ref="C44:C45"/>
    <mergeCell ref="B47:B49"/>
    <mergeCell ref="C48:C49"/>
    <mergeCell ref="C40:C41"/>
    <mergeCell ref="B27:B29"/>
    <mergeCell ref="C28:C29"/>
    <mergeCell ref="B31:B33"/>
    <mergeCell ref="C32:C33"/>
    <mergeCell ref="G75:H75"/>
    <mergeCell ref="F2:H2"/>
    <mergeCell ref="F4:H4"/>
    <mergeCell ref="I4:I5"/>
    <mergeCell ref="A8:A73"/>
    <mergeCell ref="B11:B13"/>
    <mergeCell ref="C12:C13"/>
    <mergeCell ref="B15:B17"/>
    <mergeCell ref="C16:C17"/>
    <mergeCell ref="B19:B21"/>
    <mergeCell ref="C20:C21"/>
    <mergeCell ref="B23:B25"/>
    <mergeCell ref="C24:C25"/>
    <mergeCell ref="B35:B37"/>
    <mergeCell ref="C36:C37"/>
    <mergeCell ref="B39:B4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74:I75" xr:uid="{00000000-0002-0000-1200-000000000000}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8" t="e">
        <f ca="1">"Код отчёта: " &amp; GetCode()</f>
        <v>#NAME?</v>
      </c>
      <c r="C2" s="698"/>
      <c r="D2" s="698"/>
      <c r="E2" s="698"/>
      <c r="F2" s="698"/>
      <c r="G2" s="698"/>
      <c r="Q2" s="356"/>
      <c r="R2" s="356"/>
      <c r="S2" s="356"/>
      <c r="T2" s="356"/>
      <c r="U2" s="356"/>
      <c r="V2" s="356"/>
      <c r="W2" s="356"/>
    </row>
    <row r="3" spans="1:27" ht="18" customHeight="1">
      <c r="B3" s="699" t="e">
        <f ca="1">"Версия " &amp; GetVersion()</f>
        <v>#NAME?</v>
      </c>
      <c r="C3" s="699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2" t="s">
        <v>495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0" t="s">
        <v>672</v>
      </c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58"/>
    </row>
    <row r="8" spans="1:27" ht="15" customHeight="1">
      <c r="A8" s="42"/>
      <c r="B8" s="77"/>
      <c r="C8" s="76"/>
      <c r="D8" s="59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58"/>
    </row>
    <row r="9" spans="1:27" ht="15" customHeight="1">
      <c r="A9" s="42"/>
      <c r="B9" s="77"/>
      <c r="C9" s="76"/>
      <c r="D9" s="59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58"/>
    </row>
    <row r="10" spans="1:27" ht="10.5" customHeight="1">
      <c r="A10" s="42"/>
      <c r="B10" s="77"/>
      <c r="C10" s="76"/>
      <c r="D10" s="59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58"/>
    </row>
    <row r="11" spans="1:27" ht="27" customHeight="1">
      <c r="A11" s="42"/>
      <c r="B11" s="77"/>
      <c r="C11" s="76"/>
      <c r="D11" s="59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58"/>
    </row>
    <row r="12" spans="1:27" ht="12" customHeight="1">
      <c r="A12" s="42"/>
      <c r="B12" s="77"/>
      <c r="C12" s="76"/>
      <c r="D12" s="59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58"/>
    </row>
    <row r="13" spans="1:27" ht="38.25" customHeight="1">
      <c r="A13" s="42"/>
      <c r="B13" s="77"/>
      <c r="C13" s="76"/>
      <c r="D13" s="59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2"/>
    </row>
    <row r="14" spans="1:27" ht="15" customHeight="1">
      <c r="A14" s="42"/>
      <c r="B14" s="77"/>
      <c r="C14" s="76"/>
      <c r="D14" s="59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58"/>
    </row>
    <row r="15" spans="1:27" ht="15">
      <c r="A15" s="42"/>
      <c r="B15" s="77"/>
      <c r="C15" s="76"/>
      <c r="D15" s="59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58"/>
    </row>
    <row r="16" spans="1:27" ht="15">
      <c r="A16" s="42"/>
      <c r="B16" s="77"/>
      <c r="C16" s="76"/>
      <c r="D16" s="59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58"/>
    </row>
    <row r="17" spans="1:25" ht="15" customHeight="1">
      <c r="A17" s="42"/>
      <c r="B17" s="77"/>
      <c r="C17" s="76"/>
      <c r="D17" s="59"/>
      <c r="E17" s="700"/>
      <c r="F17" s="700"/>
      <c r="G17" s="700"/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  <c r="U17" s="700"/>
      <c r="V17" s="700"/>
      <c r="W17" s="700"/>
      <c r="X17" s="700"/>
      <c r="Y17" s="58"/>
    </row>
    <row r="18" spans="1:25" ht="15">
      <c r="A18" s="42"/>
      <c r="B18" s="77"/>
      <c r="C18" s="76"/>
      <c r="D18" s="59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58"/>
    </row>
    <row r="19" spans="1:25" ht="59.25" customHeight="1">
      <c r="A19" s="42"/>
      <c r="B19" s="77"/>
      <c r="C19" s="76"/>
      <c r="D19" s="65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5" t="s">
        <v>257</v>
      </c>
      <c r="G21" s="706"/>
      <c r="H21" s="706"/>
      <c r="I21" s="706"/>
      <c r="J21" s="706"/>
      <c r="K21" s="706"/>
      <c r="L21" s="706"/>
      <c r="M21" s="706"/>
      <c r="N21" s="59"/>
      <c r="O21" s="70" t="s">
        <v>240</v>
      </c>
      <c r="P21" s="707" t="s">
        <v>241</v>
      </c>
      <c r="Q21" s="708"/>
      <c r="R21" s="708"/>
      <c r="S21" s="708"/>
      <c r="T21" s="708"/>
      <c r="U21" s="708"/>
      <c r="V21" s="708"/>
      <c r="W21" s="708"/>
      <c r="X21" s="708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5" t="s">
        <v>243</v>
      </c>
      <c r="G22" s="706"/>
      <c r="H22" s="706"/>
      <c r="I22" s="706"/>
      <c r="J22" s="706"/>
      <c r="K22" s="706"/>
      <c r="L22" s="706"/>
      <c r="M22" s="706"/>
      <c r="N22" s="59"/>
      <c r="O22" s="73" t="s">
        <v>240</v>
      </c>
      <c r="P22" s="707" t="s">
        <v>670</v>
      </c>
      <c r="Q22" s="708"/>
      <c r="R22" s="708"/>
      <c r="S22" s="708"/>
      <c r="T22" s="708"/>
      <c r="U22" s="708"/>
      <c r="V22" s="708"/>
      <c r="W22" s="708"/>
      <c r="X22" s="708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1"/>
      <c r="Q23" s="701"/>
      <c r="R23" s="701"/>
      <c r="S23" s="701"/>
      <c r="T23" s="701"/>
      <c r="U23" s="701"/>
      <c r="V23" s="701"/>
      <c r="W23" s="701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4" t="s">
        <v>442</v>
      </c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58"/>
    </row>
    <row r="36" spans="1:25" ht="38.25" hidden="1" customHeight="1">
      <c r="A36" s="42"/>
      <c r="B36" s="77"/>
      <c r="C36" s="76"/>
      <c r="D36" s="60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58"/>
    </row>
    <row r="37" spans="1:25" ht="9.75" hidden="1" customHeight="1">
      <c r="A37" s="42"/>
      <c r="B37" s="77"/>
      <c r="C37" s="76"/>
      <c r="D37" s="60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58"/>
    </row>
    <row r="38" spans="1:25" ht="51" hidden="1" customHeight="1">
      <c r="A38" s="42"/>
      <c r="B38" s="77"/>
      <c r="C38" s="76"/>
      <c r="D38" s="60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58"/>
    </row>
    <row r="39" spans="1:25" ht="15" hidden="1" customHeight="1">
      <c r="A39" s="42"/>
      <c r="B39" s="77"/>
      <c r="C39" s="76"/>
      <c r="D39" s="60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58"/>
    </row>
    <row r="40" spans="1:25" ht="12" hidden="1" customHeight="1">
      <c r="A40" s="42"/>
      <c r="B40" s="77"/>
      <c r="C40" s="76"/>
      <c r="D40" s="60"/>
      <c r="E40" s="690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58"/>
    </row>
    <row r="41" spans="1:25" ht="38.25" hidden="1" customHeight="1">
      <c r="A41" s="42"/>
      <c r="B41" s="77"/>
      <c r="C41" s="76"/>
      <c r="D41" s="60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58"/>
    </row>
    <row r="42" spans="1:25" ht="15" hidden="1">
      <c r="A42" s="42"/>
      <c r="B42" s="77"/>
      <c r="C42" s="76"/>
      <c r="D42" s="60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58"/>
    </row>
    <row r="43" spans="1:25" ht="15" hidden="1">
      <c r="A43" s="42"/>
      <c r="B43" s="77"/>
      <c r="C43" s="76"/>
      <c r="D43" s="60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4"/>
      <c r="V43" s="704"/>
      <c r="W43" s="704"/>
      <c r="X43" s="704"/>
      <c r="Y43" s="58"/>
    </row>
    <row r="44" spans="1:25" ht="33.75" hidden="1" customHeight="1">
      <c r="A44" s="42"/>
      <c r="B44" s="77"/>
      <c r="C44" s="76"/>
      <c r="D44" s="65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58"/>
    </row>
    <row r="45" spans="1:25" ht="15" hidden="1">
      <c r="A45" s="42"/>
      <c r="B45" s="77"/>
      <c r="C45" s="76"/>
      <c r="D45" s="65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58"/>
    </row>
    <row r="46" spans="1:25" ht="24" hidden="1" customHeight="1">
      <c r="A46" s="42"/>
      <c r="B46" s="77"/>
      <c r="C46" s="76"/>
      <c r="D46" s="60"/>
      <c r="E46" s="692" t="s">
        <v>239</v>
      </c>
      <c r="F46" s="692"/>
      <c r="G46" s="692"/>
      <c r="H46" s="692"/>
      <c r="I46" s="692"/>
      <c r="J46" s="692"/>
      <c r="K46" s="692"/>
      <c r="L46" s="692"/>
      <c r="M46" s="692"/>
      <c r="N46" s="692"/>
      <c r="O46" s="692"/>
      <c r="P46" s="692"/>
      <c r="Q46" s="692"/>
      <c r="R46" s="692"/>
      <c r="S46" s="692"/>
      <c r="T46" s="692"/>
      <c r="U46" s="692"/>
      <c r="V46" s="692"/>
      <c r="W46" s="692"/>
      <c r="X46" s="692"/>
      <c r="Y46" s="58"/>
    </row>
    <row r="47" spans="1:25" ht="37.5" hidden="1" customHeight="1">
      <c r="A47" s="42"/>
      <c r="B47" s="77"/>
      <c r="C47" s="76"/>
      <c r="D47" s="60"/>
      <c r="E47" s="692"/>
      <c r="F47" s="692"/>
      <c r="G47" s="692"/>
      <c r="H47" s="692"/>
      <c r="I47" s="692"/>
      <c r="J47" s="692"/>
      <c r="K47" s="692"/>
      <c r="L47" s="692"/>
      <c r="M47" s="692"/>
      <c r="N47" s="692"/>
      <c r="O47" s="692"/>
      <c r="P47" s="692"/>
      <c r="Q47" s="692"/>
      <c r="R47" s="692"/>
      <c r="S47" s="692"/>
      <c r="T47" s="692"/>
      <c r="U47" s="692"/>
      <c r="V47" s="692"/>
      <c r="W47" s="692"/>
      <c r="X47" s="692"/>
      <c r="Y47" s="58"/>
    </row>
    <row r="48" spans="1:25" ht="24" hidden="1" customHeight="1">
      <c r="A48" s="42"/>
      <c r="B48" s="77"/>
      <c r="C48" s="76"/>
      <c r="D48" s="60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2"/>
      <c r="P48" s="692"/>
      <c r="Q48" s="692"/>
      <c r="R48" s="692"/>
      <c r="S48" s="692"/>
      <c r="T48" s="692"/>
      <c r="U48" s="692"/>
      <c r="V48" s="692"/>
      <c r="W48" s="692"/>
      <c r="X48" s="692"/>
      <c r="Y48" s="58"/>
    </row>
    <row r="49" spans="1:25" ht="51" hidden="1" customHeight="1">
      <c r="A49" s="42"/>
      <c r="B49" s="77"/>
      <c r="C49" s="76"/>
      <c r="D49" s="60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692"/>
      <c r="T49" s="692"/>
      <c r="U49" s="692"/>
      <c r="V49" s="692"/>
      <c r="W49" s="692"/>
      <c r="X49" s="692"/>
      <c r="Y49" s="58"/>
    </row>
    <row r="50" spans="1:25" ht="15" hidden="1">
      <c r="A50" s="42"/>
      <c r="B50" s="77"/>
      <c r="C50" s="76"/>
      <c r="D50" s="60"/>
      <c r="E50" s="692"/>
      <c r="F50" s="692"/>
      <c r="G50" s="692"/>
      <c r="H50" s="692"/>
      <c r="I50" s="692"/>
      <c r="J50" s="692"/>
      <c r="K50" s="692"/>
      <c r="L50" s="692"/>
      <c r="M50" s="692"/>
      <c r="N50" s="692"/>
      <c r="O50" s="692"/>
      <c r="P50" s="692"/>
      <c r="Q50" s="692"/>
      <c r="R50" s="692"/>
      <c r="S50" s="692"/>
      <c r="T50" s="692"/>
      <c r="U50" s="692"/>
      <c r="V50" s="692"/>
      <c r="W50" s="692"/>
      <c r="X50" s="692"/>
      <c r="Y50" s="58"/>
    </row>
    <row r="51" spans="1:25" ht="15" hidden="1">
      <c r="A51" s="42"/>
      <c r="B51" s="77"/>
      <c r="C51" s="76"/>
      <c r="D51" s="60"/>
      <c r="E51" s="692"/>
      <c r="F51" s="692"/>
      <c r="G51" s="692"/>
      <c r="H51" s="692"/>
      <c r="I51" s="692"/>
      <c r="J51" s="692"/>
      <c r="K51" s="692"/>
      <c r="L51" s="692"/>
      <c r="M51" s="692"/>
      <c r="N51" s="692"/>
      <c r="O51" s="692"/>
      <c r="P51" s="692"/>
      <c r="Q51" s="692"/>
      <c r="R51" s="692"/>
      <c r="S51" s="692"/>
      <c r="T51" s="692"/>
      <c r="U51" s="692"/>
      <c r="V51" s="692"/>
      <c r="W51" s="692"/>
      <c r="X51" s="692"/>
      <c r="Y51" s="58"/>
    </row>
    <row r="52" spans="1:25" ht="15" hidden="1">
      <c r="A52" s="42"/>
      <c r="B52" s="77"/>
      <c r="C52" s="76"/>
      <c r="D52" s="60"/>
      <c r="E52" s="692"/>
      <c r="F52" s="692"/>
      <c r="G52" s="692"/>
      <c r="H52" s="692"/>
      <c r="I52" s="692"/>
      <c r="J52" s="692"/>
      <c r="K52" s="692"/>
      <c r="L52" s="692"/>
      <c r="M52" s="692"/>
      <c r="N52" s="692"/>
      <c r="O52" s="692"/>
      <c r="P52" s="692"/>
      <c r="Q52" s="692"/>
      <c r="R52" s="692"/>
      <c r="S52" s="692"/>
      <c r="T52" s="692"/>
      <c r="U52" s="692"/>
      <c r="V52" s="692"/>
      <c r="W52" s="692"/>
      <c r="X52" s="692"/>
      <c r="Y52" s="58"/>
    </row>
    <row r="53" spans="1:25" ht="15" hidden="1">
      <c r="A53" s="42"/>
      <c r="B53" s="77"/>
      <c r="C53" s="76"/>
      <c r="D53" s="60"/>
      <c r="E53" s="692"/>
      <c r="F53" s="692"/>
      <c r="G53" s="692"/>
      <c r="H53" s="692"/>
      <c r="I53" s="692"/>
      <c r="J53" s="692"/>
      <c r="K53" s="692"/>
      <c r="L53" s="692"/>
      <c r="M53" s="692"/>
      <c r="N53" s="692"/>
      <c r="O53" s="692"/>
      <c r="P53" s="692"/>
      <c r="Q53" s="692"/>
      <c r="R53" s="692"/>
      <c r="S53" s="692"/>
      <c r="T53" s="692"/>
      <c r="U53" s="692"/>
      <c r="V53" s="692"/>
      <c r="W53" s="692"/>
      <c r="X53" s="692"/>
      <c r="Y53" s="58"/>
    </row>
    <row r="54" spans="1:25" ht="15" hidden="1">
      <c r="A54" s="42"/>
      <c r="B54" s="77"/>
      <c r="C54" s="76"/>
      <c r="D54" s="60"/>
      <c r="E54" s="692"/>
      <c r="F54" s="692"/>
      <c r="G54" s="692"/>
      <c r="H54" s="692"/>
      <c r="I54" s="692"/>
      <c r="J54" s="692"/>
      <c r="K54" s="692"/>
      <c r="L54" s="692"/>
      <c r="M54" s="692"/>
      <c r="N54" s="692"/>
      <c r="O54" s="692"/>
      <c r="P54" s="692"/>
      <c r="Q54" s="692"/>
      <c r="R54" s="692"/>
      <c r="S54" s="692"/>
      <c r="T54" s="692"/>
      <c r="U54" s="692"/>
      <c r="V54" s="692"/>
      <c r="W54" s="692"/>
      <c r="X54" s="692"/>
      <c r="Y54" s="58"/>
    </row>
    <row r="55" spans="1:25" ht="15" hidden="1">
      <c r="A55" s="42"/>
      <c r="B55" s="77"/>
      <c r="C55" s="76"/>
      <c r="D55" s="60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2"/>
      <c r="P55" s="692"/>
      <c r="Q55" s="692"/>
      <c r="R55" s="692"/>
      <c r="S55" s="692"/>
      <c r="T55" s="692"/>
      <c r="U55" s="692"/>
      <c r="V55" s="692"/>
      <c r="W55" s="692"/>
      <c r="X55" s="692"/>
      <c r="Y55" s="58"/>
    </row>
    <row r="56" spans="1:25" ht="25.5" hidden="1" customHeight="1">
      <c r="A56" s="42"/>
      <c r="B56" s="77"/>
      <c r="C56" s="76"/>
      <c r="D56" s="65"/>
      <c r="E56" s="692"/>
      <c r="F56" s="692"/>
      <c r="G56" s="692"/>
      <c r="H56" s="692"/>
      <c r="I56" s="692"/>
      <c r="J56" s="692"/>
      <c r="K56" s="692"/>
      <c r="L56" s="692"/>
      <c r="M56" s="692"/>
      <c r="N56" s="692"/>
      <c r="O56" s="692"/>
      <c r="P56" s="692"/>
      <c r="Q56" s="692"/>
      <c r="R56" s="692"/>
      <c r="S56" s="692"/>
      <c r="T56" s="692"/>
      <c r="U56" s="692"/>
      <c r="V56" s="692"/>
      <c r="W56" s="692"/>
      <c r="X56" s="692"/>
      <c r="Y56" s="58"/>
    </row>
    <row r="57" spans="1:25" ht="15" hidden="1">
      <c r="A57" s="42"/>
      <c r="B57" s="77"/>
      <c r="C57" s="76"/>
      <c r="D57" s="65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692"/>
      <c r="R57" s="692"/>
      <c r="S57" s="692"/>
      <c r="T57" s="692"/>
      <c r="U57" s="692"/>
      <c r="V57" s="692"/>
      <c r="W57" s="692"/>
      <c r="X57" s="692"/>
      <c r="Y57" s="58"/>
    </row>
    <row r="58" spans="1:25" ht="15" hidden="1" customHeight="1">
      <c r="A58" s="42"/>
      <c r="B58" s="77"/>
      <c r="C58" s="76"/>
      <c r="D58" s="60"/>
      <c r="E58" s="693" t="s">
        <v>443</v>
      </c>
      <c r="F58" s="693"/>
      <c r="G58" s="693"/>
      <c r="H58" s="693"/>
      <c r="I58" s="693"/>
      <c r="J58" s="693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95"/>
      <c r="F59" s="695"/>
      <c r="G59" s="695"/>
      <c r="H59" s="690"/>
      <c r="I59" s="691"/>
      <c r="J59" s="691"/>
      <c r="K59" s="691"/>
      <c r="L59" s="691"/>
      <c r="M59" s="691"/>
      <c r="N59" s="691"/>
      <c r="O59" s="691"/>
      <c r="P59" s="691"/>
      <c r="Q59" s="691"/>
      <c r="R59" s="691"/>
      <c r="S59" s="691"/>
      <c r="T59" s="691"/>
      <c r="U59" s="691"/>
      <c r="V59" s="691"/>
      <c r="W59" s="691"/>
      <c r="X59" s="691"/>
      <c r="Y59" s="58"/>
    </row>
    <row r="60" spans="1:25" ht="15" hidden="1" customHeight="1">
      <c r="A60" s="42"/>
      <c r="B60" s="77"/>
      <c r="C60" s="76"/>
      <c r="D60" s="60"/>
      <c r="E60" s="694"/>
      <c r="F60" s="694"/>
      <c r="G60" s="694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89"/>
      <c r="I61" s="689"/>
      <c r="J61" s="689"/>
      <c r="K61" s="689"/>
      <c r="L61" s="689"/>
      <c r="M61" s="689"/>
      <c r="N61" s="689"/>
      <c r="O61" s="689"/>
      <c r="P61" s="689"/>
      <c r="Q61" s="689"/>
      <c r="R61" s="689"/>
      <c r="S61" s="689"/>
      <c r="T61" s="689"/>
      <c r="U61" s="689"/>
      <c r="V61" s="689"/>
      <c r="W61" s="689"/>
      <c r="X61" s="689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3" t="s">
        <v>444</v>
      </c>
      <c r="F70" s="693"/>
      <c r="G70" s="693"/>
      <c r="H70" s="693"/>
      <c r="I70" s="693"/>
      <c r="J70" s="693"/>
      <c r="K70" s="693"/>
      <c r="L70" s="693"/>
      <c r="M70" s="693"/>
      <c r="N70" s="693"/>
      <c r="O70" s="693"/>
      <c r="P70" s="693"/>
      <c r="Q70" s="693"/>
      <c r="R70" s="693"/>
      <c r="S70" s="693"/>
      <c r="T70" s="693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693" t="s">
        <v>669</v>
      </c>
      <c r="F71" s="693"/>
      <c r="G71" s="693"/>
      <c r="H71" s="693"/>
      <c r="I71" s="693"/>
      <c r="J71" s="693"/>
      <c r="K71" s="693"/>
      <c r="L71" s="693"/>
      <c r="M71" s="693"/>
      <c r="N71" s="693"/>
      <c r="O71" s="693"/>
      <c r="P71" s="693"/>
      <c r="Q71" s="693"/>
      <c r="R71" s="693"/>
      <c r="S71" s="693"/>
      <c r="T71" s="693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693" t="s">
        <v>443</v>
      </c>
      <c r="F81" s="693"/>
      <c r="G81" s="693"/>
      <c r="H81" s="693"/>
      <c r="I81" s="693"/>
      <c r="J81" s="693"/>
      <c r="K81" s="693"/>
      <c r="L81" s="693"/>
      <c r="M81" s="693"/>
      <c r="N81" s="693"/>
      <c r="O81" s="693"/>
      <c r="P81" s="693"/>
      <c r="Q81" s="693"/>
      <c r="R81" s="693"/>
      <c r="S81" s="693"/>
      <c r="T81" s="693"/>
      <c r="U81" s="693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94"/>
      <c r="F82" s="694"/>
      <c r="G82" s="694"/>
      <c r="H82" s="690"/>
      <c r="I82" s="691"/>
      <c r="J82" s="691"/>
      <c r="K82" s="691"/>
      <c r="L82" s="691"/>
      <c r="M82" s="691"/>
      <c r="N82" s="691"/>
      <c r="O82" s="691"/>
      <c r="P82" s="691"/>
      <c r="Q82" s="691"/>
      <c r="R82" s="691"/>
      <c r="S82" s="691"/>
      <c r="T82" s="691"/>
      <c r="U82" s="691"/>
      <c r="V82" s="691"/>
      <c r="W82" s="691"/>
      <c r="X82" s="691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89"/>
      <c r="I84" s="689"/>
      <c r="J84" s="689"/>
      <c r="K84" s="689"/>
      <c r="L84" s="689"/>
      <c r="M84" s="689"/>
      <c r="N84" s="689"/>
      <c r="O84" s="689"/>
      <c r="P84" s="689"/>
      <c r="Q84" s="689"/>
      <c r="R84" s="689"/>
      <c r="S84" s="689"/>
      <c r="T84" s="689"/>
      <c r="U84" s="689"/>
      <c r="V84" s="689"/>
      <c r="W84" s="689"/>
      <c r="X84" s="689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97" t="s">
        <v>238</v>
      </c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7"/>
      <c r="W98" s="697"/>
      <c r="X98" s="697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96" t="s">
        <v>237</v>
      </c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96" t="s">
        <v>236</v>
      </c>
      <c r="G102" s="696"/>
      <c r="H102" s="696"/>
      <c r="I102" s="696"/>
      <c r="J102" s="696"/>
      <c r="K102" s="696"/>
      <c r="L102" s="696"/>
      <c r="M102" s="696"/>
      <c r="N102" s="696"/>
      <c r="O102" s="696"/>
      <c r="P102" s="696"/>
      <c r="Q102" s="696"/>
      <c r="R102" s="696"/>
      <c r="S102" s="696"/>
      <c r="T102" s="696"/>
      <c r="U102" s="696"/>
      <c r="V102" s="696"/>
      <c r="W102" s="696"/>
      <c r="X102" s="696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roKZsMkmnJ/QX1T09jMpFan/FKhnGzX9l/TjIRVP4kDUrNbwt3bw18/nSYiODqhYAJiejrbJzId9bB6flPvUvg==" saltValue="nHw3qEPB4xLBU8Q/QBHaZQ==" spinCount="100000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JKH_OPEN_INFO_PRICE_H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1">
    <tabColor rgb="FFEAEBEE"/>
    <pageSetUpPr fitToPage="1"/>
  </sheetPr>
  <dimension ref="A1:P16"/>
  <sheetViews>
    <sheetView showGridLines="0" topLeftCell="C7" zoomScaleNormal="100" workbookViewId="0">
      <selection activeCell="E15" sqref="E15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79" t="s">
        <v>509</v>
      </c>
      <c r="E5" s="779"/>
      <c r="F5" s="779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0" t="s">
        <v>510</v>
      </c>
      <c r="E7" s="780"/>
      <c r="F7" s="780"/>
      <c r="G7" s="815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15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8" t="s">
        <v>1943</v>
      </c>
      <c r="F12" s="647" t="s">
        <v>1941</v>
      </c>
      <c r="G12" s="816" t="s">
        <v>684</v>
      </c>
    </row>
    <row r="13" spans="1:16" ht="15" customHeight="1">
      <c r="A13" s="412"/>
      <c r="C13" s="86"/>
      <c r="D13" s="117"/>
      <c r="E13" s="428" t="s">
        <v>331</v>
      </c>
      <c r="F13" s="425"/>
      <c r="G13" s="817"/>
    </row>
    <row r="14" spans="1:16" ht="22.5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5" customHeight="1">
      <c r="A15" s="412"/>
      <c r="C15" s="86"/>
      <c r="D15" s="250" t="s">
        <v>497</v>
      </c>
      <c r="E15" s="648" t="s">
        <v>517</v>
      </c>
      <c r="F15" s="647" t="s">
        <v>1942</v>
      </c>
      <c r="G15" s="816" t="s">
        <v>685</v>
      </c>
    </row>
    <row r="16" spans="1:16" ht="15" customHeight="1">
      <c r="A16" s="412"/>
      <c r="C16" s="86"/>
      <c r="D16" s="117"/>
      <c r="E16" s="428" t="s">
        <v>331</v>
      </c>
      <c r="F16" s="425"/>
      <c r="G16" s="817"/>
    </row>
  </sheetData>
  <sheetProtection algorithmName="SHA-512" hashValue="MMwJwsXp1PXEyiQGe/vx0gwXnrwTCu/lDEFNk9EiixVh1Y22zj3fbebroeIu9OFT+81T87Bk5CEuPgSmxhSIlg==" saltValue="xDMa+tEw+omV+X1SJZUIPQ==" spinCount="100000" sheet="1" objects="1" scenarios="1" formatColumns="0" formatRows="0"/>
  <dataConsolidate leftLabels="1"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 xr:uid="{00000000-0002-0000-13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 xr:uid="{00000000-0002-0000-1300-000001000000}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7ccede01-beed-45f9-afa6-23625430491e" xr:uid="{00000000-0004-0000-1300-000000000000}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1f9dda7a-a186-48d2-bbf5-8a7b0664fa43" xr:uid="{00000000-0004-0000-13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5_12">
    <tabColor theme="0" tint="-0.249977111117893"/>
  </sheetPr>
  <dimension ref="A1:T75"/>
  <sheetViews>
    <sheetView showGridLines="0" topLeftCell="E1" zoomScaleNormal="100" workbookViewId="0">
      <selection activeCell="G100" sqref="G100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5" t="s">
        <v>95</v>
      </c>
      <c r="G5" s="472" t="s">
        <v>513</v>
      </c>
      <c r="H5" s="680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79">
        <v>1</v>
      </c>
      <c r="G7" s="554" t="s">
        <v>567</v>
      </c>
      <c r="H7" s="678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679" t="e">
        <f ca="1">"2." &amp;mergeValue(A8)</f>
        <v>#NAME?</v>
      </c>
      <c r="G8" s="554" t="s">
        <v>569</v>
      </c>
      <c r="H8" s="678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679" t="e">
        <f ca="1">"3." &amp;mergeValue(A9)</f>
        <v>#NAME?</v>
      </c>
      <c r="G9" s="554" t="s">
        <v>570</v>
      </c>
      <c r="H9" s="678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679" t="e">
        <f ca="1">"4."&amp;mergeValue(A10)</f>
        <v>#NAME?</v>
      </c>
      <c r="G10" s="554" t="s">
        <v>571</v>
      </c>
      <c r="H10" s="680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676"/>
      <c r="D11" s="676"/>
      <c r="F11" s="679" t="e">
        <f ca="1">"4."&amp;mergeValue(A11) &amp;"."&amp;mergeValue(B11)</f>
        <v>#NAME?</v>
      </c>
      <c r="G11" s="461" t="s">
        <v>675</v>
      </c>
      <c r="H11" s="678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676"/>
      <c r="F12" s="679" t="e">
        <f ca="1">"4."&amp;mergeValue(A12) &amp;"."&amp;mergeValue(B12)&amp;"."&amp;mergeValue(C12)</f>
        <v>#NAME?</v>
      </c>
      <c r="G12" s="476" t="s">
        <v>572</v>
      </c>
      <c r="H12" s="678" t="str">
        <f>IF(Территории!H13="","","" &amp; Территории!H13 &amp; "")</f>
        <v>Курский муниципальный район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59"/>
      <c r="B13" s="759"/>
      <c r="C13" s="759"/>
      <c r="D13" s="676">
        <v>1</v>
      </c>
      <c r="F13" s="679" t="e">
        <f ca="1">"4."&amp;mergeValue(A13) &amp;"."&amp;mergeValue(B13)&amp;"."&amp;mergeValue(C13)&amp;"."&amp;mergeValue(D13)</f>
        <v>#NAME?</v>
      </c>
      <c r="G13" s="557" t="s">
        <v>573</v>
      </c>
      <c r="H13" s="678" t="str">
        <f>IF(Территории!R14="","","" &amp; Территории!R14 &amp; "")</f>
        <v>Бесединский сельсовет (38620408)</v>
      </c>
      <c r="I13" s="677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22.5">
      <c r="A14" s="759"/>
      <c r="B14" s="319">
        <v>2</v>
      </c>
      <c r="C14" s="319"/>
      <c r="D14" s="319"/>
      <c r="F14" s="679" t="e">
        <f ca="1">"4."&amp;mergeValue(A14)</f>
        <v>#NAME?</v>
      </c>
      <c r="G14" s="554" t="s">
        <v>571</v>
      </c>
      <c r="H14" s="680" t="s">
        <v>515</v>
      </c>
      <c r="I14" s="286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>
        <v>2</v>
      </c>
      <c r="C15" s="676"/>
      <c r="D15" s="676"/>
      <c r="F15" s="679" t="e">
        <f ca="1">"4."&amp;mergeValue(A15) &amp;"."&amp;mergeValue(B15)</f>
        <v>#NAME?</v>
      </c>
      <c r="G15" s="461" t="s">
        <v>675</v>
      </c>
      <c r="H15" s="678" t="str">
        <f>IF(region_name="","",region_name)</f>
        <v>Курская область</v>
      </c>
      <c r="I15" s="286" t="s">
        <v>574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59"/>
      <c r="B16" s="759"/>
      <c r="C16" s="759">
        <v>1</v>
      </c>
      <c r="D16" s="676"/>
      <c r="F16" s="679" t="e">
        <f ca="1">"4."&amp;mergeValue(A16) &amp;"."&amp;mergeValue(B16)&amp;"."&amp;mergeValue(C16)</f>
        <v>#NAME?</v>
      </c>
      <c r="G16" s="476" t="s">
        <v>572</v>
      </c>
      <c r="H16" s="678" t="str">
        <f>IF(Территории!H16="","","" &amp; Территории!H16 &amp; "")</f>
        <v>Курский муниципальный район</v>
      </c>
      <c r="I16" s="286" t="s">
        <v>575</v>
      </c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56.25">
      <c r="A17" s="759"/>
      <c r="B17" s="759"/>
      <c r="C17" s="759"/>
      <c r="D17" s="676">
        <v>1</v>
      </c>
      <c r="F17" s="679" t="e">
        <f ca="1">"4."&amp;mergeValue(A17) &amp;"."&amp;mergeValue(B17)&amp;"."&amp;mergeValue(C17)&amp;"."&amp;mergeValue(D17)</f>
        <v>#NAME?</v>
      </c>
      <c r="G17" s="557" t="s">
        <v>573</v>
      </c>
      <c r="H17" s="678" t="str">
        <f>IF(Территории!R17="","","" &amp; Территории!R17 &amp; "")</f>
        <v>Брежневский сельсовет (38620412)</v>
      </c>
      <c r="I17" s="677" t="s">
        <v>674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59"/>
      <c r="B18" s="319">
        <v>3</v>
      </c>
      <c r="C18" s="319"/>
      <c r="D18" s="319"/>
      <c r="F18" s="679" t="e">
        <f ca="1">"4."&amp;mergeValue(A18)</f>
        <v>#NAME?</v>
      </c>
      <c r="G18" s="554" t="s">
        <v>571</v>
      </c>
      <c r="H18" s="680" t="s">
        <v>515</v>
      </c>
      <c r="I18" s="286"/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18.75">
      <c r="A19" s="759"/>
      <c r="B19" s="759">
        <v>2</v>
      </c>
      <c r="C19" s="676"/>
      <c r="D19" s="676"/>
      <c r="F19" s="679" t="e">
        <f ca="1">"4."&amp;mergeValue(A19) &amp;"."&amp;mergeValue(B19)</f>
        <v>#NAME?</v>
      </c>
      <c r="G19" s="461" t="s">
        <v>675</v>
      </c>
      <c r="H19" s="678" t="str">
        <f>IF(region_name="","",region_name)</f>
        <v>Курская область</v>
      </c>
      <c r="I19" s="286" t="s">
        <v>574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22.5">
      <c r="A20" s="759"/>
      <c r="B20" s="759"/>
      <c r="C20" s="759">
        <v>1</v>
      </c>
      <c r="D20" s="676"/>
      <c r="F20" s="679" t="e">
        <f ca="1">"4."&amp;mergeValue(A20) &amp;"."&amp;mergeValue(B20)&amp;"."&amp;mergeValue(C20)</f>
        <v>#NAME?</v>
      </c>
      <c r="G20" s="476" t="s">
        <v>572</v>
      </c>
      <c r="H20" s="678" t="str">
        <f>IF(Территории!H19="","","" &amp; Территории!H19 &amp; "")</f>
        <v>Курский муниципальный район</v>
      </c>
      <c r="I20" s="286" t="s">
        <v>575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56.25">
      <c r="A21" s="759"/>
      <c r="B21" s="759"/>
      <c r="C21" s="759"/>
      <c r="D21" s="676">
        <v>1</v>
      </c>
      <c r="F21" s="679" t="e">
        <f ca="1">"4."&amp;mergeValue(A21) &amp;"."&amp;mergeValue(B21)&amp;"."&amp;mergeValue(C21)&amp;"."&amp;mergeValue(D21)</f>
        <v>#NAME?</v>
      </c>
      <c r="G21" s="557" t="s">
        <v>573</v>
      </c>
      <c r="H21" s="678" t="str">
        <f>IF(Территории!R20="","","" &amp; Территории!R20 &amp; "")</f>
        <v>Винниковский сельсовет (38620420)</v>
      </c>
      <c r="I21" s="677" t="s">
        <v>674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59"/>
      <c r="B22" s="319">
        <v>3</v>
      </c>
      <c r="C22" s="319"/>
      <c r="D22" s="319"/>
      <c r="F22" s="679" t="e">
        <f ca="1">"4."&amp;mergeValue(A22)</f>
        <v>#NAME?</v>
      </c>
      <c r="G22" s="554" t="s">
        <v>571</v>
      </c>
      <c r="H22" s="680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59"/>
      <c r="B23" s="759">
        <v>2</v>
      </c>
      <c r="C23" s="676"/>
      <c r="D23" s="676"/>
      <c r="F23" s="679" t="e">
        <f ca="1">"4."&amp;mergeValue(A23) &amp;"."&amp;mergeValue(B23)</f>
        <v>#NAME?</v>
      </c>
      <c r="G23" s="461" t="s">
        <v>675</v>
      </c>
      <c r="H23" s="678" t="str">
        <f>IF(region_name="","",region_name)</f>
        <v>Курская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59"/>
      <c r="B24" s="759"/>
      <c r="C24" s="759">
        <v>1</v>
      </c>
      <c r="D24" s="676"/>
      <c r="F24" s="679" t="e">
        <f ca="1">"4."&amp;mergeValue(A24) &amp;"."&amp;mergeValue(B24)&amp;"."&amp;mergeValue(C24)</f>
        <v>#NAME?</v>
      </c>
      <c r="G24" s="476" t="s">
        <v>572</v>
      </c>
      <c r="H24" s="678" t="str">
        <f>IF(Территории!H22="","","" &amp; Территории!H22 &amp; "")</f>
        <v>Курский муниципальный район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59"/>
      <c r="B25" s="759"/>
      <c r="C25" s="759"/>
      <c r="D25" s="676">
        <v>1</v>
      </c>
      <c r="F25" s="679" t="e">
        <f ca="1">"4."&amp;mergeValue(A25) &amp;"."&amp;mergeValue(B25)&amp;"."&amp;mergeValue(C25)&amp;"."&amp;mergeValue(D25)</f>
        <v>#NAME?</v>
      </c>
      <c r="G25" s="557" t="s">
        <v>573</v>
      </c>
      <c r="H25" s="678" t="str">
        <f>IF(Территории!R23="","","" &amp; Территории!R23 &amp; "")</f>
        <v>Ворошневский сельсовет (38620424)</v>
      </c>
      <c r="I25" s="677" t="s">
        <v>674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255" customFormat="1" ht="22.5">
      <c r="A26" s="759"/>
      <c r="B26" s="319">
        <v>3</v>
      </c>
      <c r="C26" s="319"/>
      <c r="D26" s="319"/>
      <c r="F26" s="679" t="e">
        <f ca="1">"4."&amp;mergeValue(A26)</f>
        <v>#NAME?</v>
      </c>
      <c r="G26" s="554" t="s">
        <v>571</v>
      </c>
      <c r="H26" s="680" t="s">
        <v>515</v>
      </c>
      <c r="I26" s="286"/>
      <c r="J26" s="468"/>
      <c r="K26" s="319"/>
      <c r="L26" s="319"/>
      <c r="M26" s="319"/>
      <c r="N26" s="319"/>
      <c r="O26" s="319"/>
      <c r="P26" s="319"/>
      <c r="Q26" s="319"/>
      <c r="R26" s="319"/>
      <c r="S26" s="319"/>
      <c r="T26" s="319"/>
    </row>
    <row r="27" spans="1:20" s="255" customFormat="1" ht="18.75">
      <c r="A27" s="759"/>
      <c r="B27" s="759">
        <v>2</v>
      </c>
      <c r="C27" s="676"/>
      <c r="D27" s="676"/>
      <c r="F27" s="679" t="e">
        <f ca="1">"4."&amp;mergeValue(A27) &amp;"."&amp;mergeValue(B27)</f>
        <v>#NAME?</v>
      </c>
      <c r="G27" s="461" t="s">
        <v>675</v>
      </c>
      <c r="H27" s="678" t="str">
        <f>IF(region_name="","",region_name)</f>
        <v>Курская область</v>
      </c>
      <c r="I27" s="286" t="s">
        <v>574</v>
      </c>
      <c r="J27" s="468"/>
      <c r="K27" s="319"/>
      <c r="L27" s="319"/>
      <c r="M27" s="319"/>
      <c r="N27" s="319"/>
      <c r="O27" s="319"/>
      <c r="P27" s="319"/>
      <c r="Q27" s="319"/>
      <c r="R27" s="319"/>
      <c r="S27" s="319"/>
      <c r="T27" s="319"/>
    </row>
    <row r="28" spans="1:20" s="255" customFormat="1" ht="22.5">
      <c r="A28" s="759"/>
      <c r="B28" s="759"/>
      <c r="C28" s="759">
        <v>1</v>
      </c>
      <c r="D28" s="676"/>
      <c r="F28" s="679" t="e">
        <f ca="1">"4."&amp;mergeValue(A28) &amp;"."&amp;mergeValue(B28)&amp;"."&amp;mergeValue(C28)</f>
        <v>#NAME?</v>
      </c>
      <c r="G28" s="476" t="s">
        <v>572</v>
      </c>
      <c r="H28" s="678" t="str">
        <f>IF(Территории!H25="","","" &amp; Территории!H25 &amp; "")</f>
        <v>Курский муниципальный район</v>
      </c>
      <c r="I28" s="286" t="s">
        <v>575</v>
      </c>
      <c r="J28" s="468"/>
      <c r="K28" s="319"/>
      <c r="L28" s="319"/>
      <c r="M28" s="319"/>
      <c r="N28" s="319"/>
      <c r="O28" s="319"/>
      <c r="P28" s="319"/>
      <c r="Q28" s="319"/>
      <c r="R28" s="319"/>
      <c r="S28" s="319"/>
      <c r="T28" s="319"/>
    </row>
    <row r="29" spans="1:20" s="255" customFormat="1" ht="56.25">
      <c r="A29" s="759"/>
      <c r="B29" s="759"/>
      <c r="C29" s="759"/>
      <c r="D29" s="676">
        <v>1</v>
      </c>
      <c r="F29" s="679" t="e">
        <f ca="1">"4."&amp;mergeValue(A29) &amp;"."&amp;mergeValue(B29)&amp;"."&amp;mergeValue(C29)&amp;"."&amp;mergeValue(D29)</f>
        <v>#NAME?</v>
      </c>
      <c r="G29" s="557" t="s">
        <v>573</v>
      </c>
      <c r="H29" s="678" t="str">
        <f>IF(Территории!R26="","","" &amp; Территории!R26 &amp; "")</f>
        <v>Камышинский сельсовет (38620426)</v>
      </c>
      <c r="I29" s="677" t="s">
        <v>674</v>
      </c>
      <c r="J29" s="468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1:20" s="255" customFormat="1" ht="22.5">
      <c r="A30" s="759"/>
      <c r="B30" s="319">
        <v>3</v>
      </c>
      <c r="C30" s="319"/>
      <c r="D30" s="319"/>
      <c r="F30" s="679" t="e">
        <f ca="1">"4."&amp;mergeValue(A30)</f>
        <v>#NAME?</v>
      </c>
      <c r="G30" s="554" t="s">
        <v>571</v>
      </c>
      <c r="H30" s="680" t="s">
        <v>515</v>
      </c>
      <c r="I30" s="286"/>
      <c r="J30" s="468"/>
      <c r="K30" s="319"/>
      <c r="L30" s="319"/>
      <c r="M30" s="319"/>
      <c r="N30" s="319"/>
      <c r="O30" s="319"/>
      <c r="P30" s="319"/>
      <c r="Q30" s="319"/>
      <c r="R30" s="319"/>
      <c r="S30" s="319"/>
      <c r="T30" s="319"/>
    </row>
    <row r="31" spans="1:20" s="255" customFormat="1" ht="18.75">
      <c r="A31" s="759"/>
      <c r="B31" s="759">
        <v>2</v>
      </c>
      <c r="C31" s="676"/>
      <c r="D31" s="676"/>
      <c r="F31" s="679" t="e">
        <f ca="1">"4."&amp;mergeValue(A31) &amp;"."&amp;mergeValue(B31)</f>
        <v>#NAME?</v>
      </c>
      <c r="G31" s="461" t="s">
        <v>675</v>
      </c>
      <c r="H31" s="678" t="str">
        <f>IF(region_name="","",region_name)</f>
        <v>Курская область</v>
      </c>
      <c r="I31" s="286" t="s">
        <v>574</v>
      </c>
      <c r="J31" s="468"/>
      <c r="K31" s="319"/>
      <c r="L31" s="319"/>
      <c r="M31" s="319"/>
      <c r="N31" s="319"/>
      <c r="O31" s="319"/>
      <c r="P31" s="319"/>
      <c r="Q31" s="319"/>
      <c r="R31" s="319"/>
      <c r="S31" s="319"/>
      <c r="T31" s="319"/>
    </row>
    <row r="32" spans="1:20" s="255" customFormat="1" ht="22.5">
      <c r="A32" s="759"/>
      <c r="B32" s="759"/>
      <c r="C32" s="759">
        <v>1</v>
      </c>
      <c r="D32" s="676"/>
      <c r="F32" s="679" t="e">
        <f ca="1">"4."&amp;mergeValue(A32) &amp;"."&amp;mergeValue(B32)&amp;"."&amp;mergeValue(C32)</f>
        <v>#NAME?</v>
      </c>
      <c r="G32" s="476" t="s">
        <v>572</v>
      </c>
      <c r="H32" s="678" t="str">
        <f>IF(Территории!H28="","","" &amp; Территории!H28 &amp; "")</f>
        <v>Курский муниципальный район</v>
      </c>
      <c r="I32" s="286" t="s">
        <v>575</v>
      </c>
      <c r="J32" s="468"/>
      <c r="K32" s="319"/>
      <c r="L32" s="319"/>
      <c r="M32" s="319"/>
      <c r="N32" s="319"/>
      <c r="O32" s="319"/>
      <c r="P32" s="319"/>
      <c r="Q32" s="319"/>
      <c r="R32" s="319"/>
      <c r="S32" s="319"/>
      <c r="T32" s="319"/>
    </row>
    <row r="33" spans="1:20" s="255" customFormat="1" ht="56.25">
      <c r="A33" s="759"/>
      <c r="B33" s="759"/>
      <c r="C33" s="759"/>
      <c r="D33" s="676">
        <v>1</v>
      </c>
      <c r="F33" s="679" t="e">
        <f ca="1">"4."&amp;mergeValue(A33) &amp;"."&amp;mergeValue(B33)&amp;"."&amp;mergeValue(C33)&amp;"."&amp;mergeValue(D33)</f>
        <v>#NAME?</v>
      </c>
      <c r="G33" s="557" t="s">
        <v>573</v>
      </c>
      <c r="H33" s="678" t="str">
        <f>IF(Территории!R29="","","" &amp; Территории!R29 &amp; "")</f>
        <v>Клюквинский сельсовет (38620428)</v>
      </c>
      <c r="I33" s="677" t="s">
        <v>674</v>
      </c>
      <c r="J33" s="468"/>
      <c r="K33" s="319"/>
      <c r="L33" s="319"/>
      <c r="M33" s="319"/>
      <c r="N33" s="319"/>
      <c r="O33" s="319"/>
      <c r="P33" s="319"/>
      <c r="Q33" s="319"/>
      <c r="R33" s="319"/>
      <c r="S33" s="319"/>
      <c r="T33" s="319"/>
    </row>
    <row r="34" spans="1:20" s="255" customFormat="1" ht="22.5">
      <c r="A34" s="759"/>
      <c r="B34" s="319">
        <v>3</v>
      </c>
      <c r="C34" s="319"/>
      <c r="D34" s="319"/>
      <c r="F34" s="679" t="e">
        <f ca="1">"4."&amp;mergeValue(A34)</f>
        <v>#NAME?</v>
      </c>
      <c r="G34" s="554" t="s">
        <v>571</v>
      </c>
      <c r="H34" s="680" t="s">
        <v>515</v>
      </c>
      <c r="I34" s="286"/>
      <c r="J34" s="468"/>
      <c r="K34" s="319"/>
      <c r="L34" s="319"/>
      <c r="M34" s="319"/>
      <c r="N34" s="319"/>
      <c r="O34" s="319"/>
      <c r="P34" s="319"/>
      <c r="Q34" s="319"/>
      <c r="R34" s="319"/>
      <c r="S34" s="319"/>
      <c r="T34" s="319"/>
    </row>
    <row r="35" spans="1:20" s="255" customFormat="1" ht="18.75">
      <c r="A35" s="759"/>
      <c r="B35" s="759">
        <v>2</v>
      </c>
      <c r="C35" s="676"/>
      <c r="D35" s="676"/>
      <c r="F35" s="679" t="e">
        <f ca="1">"4."&amp;mergeValue(A35) &amp;"."&amp;mergeValue(B35)</f>
        <v>#NAME?</v>
      </c>
      <c r="G35" s="461" t="s">
        <v>675</v>
      </c>
      <c r="H35" s="678" t="str">
        <f>IF(region_name="","",region_name)</f>
        <v>Курская область</v>
      </c>
      <c r="I35" s="286" t="s">
        <v>574</v>
      </c>
      <c r="J35" s="468"/>
      <c r="K35" s="319"/>
      <c r="L35" s="319"/>
      <c r="M35" s="319"/>
      <c r="N35" s="319"/>
      <c r="O35" s="319"/>
      <c r="P35" s="319"/>
      <c r="Q35" s="319"/>
      <c r="R35" s="319"/>
      <c r="S35" s="319"/>
      <c r="T35" s="319"/>
    </row>
    <row r="36" spans="1:20" s="255" customFormat="1" ht="22.5">
      <c r="A36" s="759"/>
      <c r="B36" s="759"/>
      <c r="C36" s="759">
        <v>1</v>
      </c>
      <c r="D36" s="676"/>
      <c r="F36" s="679" t="e">
        <f ca="1">"4."&amp;mergeValue(A36) &amp;"."&amp;mergeValue(B36)&amp;"."&amp;mergeValue(C36)</f>
        <v>#NAME?</v>
      </c>
      <c r="G36" s="476" t="s">
        <v>572</v>
      </c>
      <c r="H36" s="678" t="str">
        <f>IF(Территории!H31="","","" &amp; Территории!H31 &amp; "")</f>
        <v>Курский муниципальный район</v>
      </c>
      <c r="I36" s="286" t="s">
        <v>575</v>
      </c>
      <c r="J36" s="468"/>
      <c r="K36" s="319"/>
      <c r="L36" s="319"/>
      <c r="M36" s="319"/>
      <c r="N36" s="319"/>
      <c r="O36" s="319"/>
      <c r="P36" s="319"/>
      <c r="Q36" s="319"/>
      <c r="R36" s="319"/>
      <c r="S36" s="319"/>
      <c r="T36" s="319"/>
    </row>
    <row r="37" spans="1:20" s="255" customFormat="1" ht="56.25">
      <c r="A37" s="759"/>
      <c r="B37" s="759"/>
      <c r="C37" s="759"/>
      <c r="D37" s="676">
        <v>1</v>
      </c>
      <c r="F37" s="679" t="e">
        <f ca="1">"4."&amp;mergeValue(A37) &amp;"."&amp;mergeValue(B37)&amp;"."&amp;mergeValue(C37)&amp;"."&amp;mergeValue(D37)</f>
        <v>#NAME?</v>
      </c>
      <c r="G37" s="557" t="s">
        <v>573</v>
      </c>
      <c r="H37" s="678" t="str">
        <f>IF(Территории!R32="","","" &amp; Территории!R32 &amp; "")</f>
        <v>Лебяженский сельсовет (38620432)</v>
      </c>
      <c r="I37" s="677" t="s">
        <v>674</v>
      </c>
      <c r="J37" s="468"/>
      <c r="K37" s="319"/>
      <c r="L37" s="319"/>
      <c r="M37" s="319"/>
      <c r="N37" s="319"/>
      <c r="O37" s="319"/>
      <c r="P37" s="319"/>
      <c r="Q37" s="319"/>
      <c r="R37" s="319"/>
      <c r="S37" s="319"/>
      <c r="T37" s="319"/>
    </row>
    <row r="38" spans="1:20" s="255" customFormat="1" ht="22.5">
      <c r="A38" s="759"/>
      <c r="B38" s="319">
        <v>3</v>
      </c>
      <c r="C38" s="319"/>
      <c r="D38" s="319"/>
      <c r="F38" s="679" t="e">
        <f ca="1">"4."&amp;mergeValue(A38)</f>
        <v>#NAME?</v>
      </c>
      <c r="G38" s="554" t="s">
        <v>571</v>
      </c>
      <c r="H38" s="680" t="s">
        <v>515</v>
      </c>
      <c r="I38" s="286"/>
      <c r="J38" s="468"/>
      <c r="K38" s="319"/>
      <c r="L38" s="319"/>
      <c r="M38" s="319"/>
      <c r="N38" s="319"/>
      <c r="O38" s="319"/>
      <c r="P38" s="319"/>
      <c r="Q38" s="319"/>
      <c r="R38" s="319"/>
      <c r="S38" s="319"/>
      <c r="T38" s="319"/>
    </row>
    <row r="39" spans="1:20" s="255" customFormat="1" ht="18.75">
      <c r="A39" s="759"/>
      <c r="B39" s="759">
        <v>2</v>
      </c>
      <c r="C39" s="676"/>
      <c r="D39" s="676"/>
      <c r="F39" s="679" t="e">
        <f ca="1">"4."&amp;mergeValue(A39) &amp;"."&amp;mergeValue(B39)</f>
        <v>#NAME?</v>
      </c>
      <c r="G39" s="461" t="s">
        <v>675</v>
      </c>
      <c r="H39" s="678" t="str">
        <f>IF(region_name="","",region_name)</f>
        <v>Курская область</v>
      </c>
      <c r="I39" s="286" t="s">
        <v>574</v>
      </c>
      <c r="J39" s="468"/>
      <c r="K39" s="319"/>
      <c r="L39" s="319"/>
      <c r="M39" s="319"/>
      <c r="N39" s="319"/>
      <c r="O39" s="319"/>
      <c r="P39" s="319"/>
      <c r="Q39" s="319"/>
      <c r="R39" s="319"/>
      <c r="S39" s="319"/>
      <c r="T39" s="319"/>
    </row>
    <row r="40" spans="1:20" s="255" customFormat="1" ht="22.5">
      <c r="A40" s="759"/>
      <c r="B40" s="759"/>
      <c r="C40" s="759">
        <v>1</v>
      </c>
      <c r="D40" s="676"/>
      <c r="F40" s="679" t="e">
        <f ca="1">"4."&amp;mergeValue(A40) &amp;"."&amp;mergeValue(B40)&amp;"."&amp;mergeValue(C40)</f>
        <v>#NAME?</v>
      </c>
      <c r="G40" s="476" t="s">
        <v>572</v>
      </c>
      <c r="H40" s="678" t="str">
        <f>IF(Территории!H34="","","" &amp; Территории!H34 &amp; "")</f>
        <v>Курский муниципальный район</v>
      </c>
      <c r="I40" s="286" t="s">
        <v>575</v>
      </c>
      <c r="J40" s="468"/>
      <c r="K40" s="319"/>
      <c r="L40" s="319"/>
      <c r="M40" s="319"/>
      <c r="N40" s="319"/>
      <c r="O40" s="319"/>
      <c r="P40" s="319"/>
      <c r="Q40" s="319"/>
      <c r="R40" s="319"/>
      <c r="S40" s="319"/>
      <c r="T40" s="319"/>
    </row>
    <row r="41" spans="1:20" s="255" customFormat="1" ht="56.25">
      <c r="A41" s="759"/>
      <c r="B41" s="759"/>
      <c r="C41" s="759"/>
      <c r="D41" s="676">
        <v>1</v>
      </c>
      <c r="F41" s="679" t="e">
        <f ca="1">"4."&amp;mergeValue(A41) &amp;"."&amp;mergeValue(B41)&amp;"."&amp;mergeValue(C41)&amp;"."&amp;mergeValue(D41)</f>
        <v>#NAME?</v>
      </c>
      <c r="G41" s="557" t="s">
        <v>573</v>
      </c>
      <c r="H41" s="678" t="str">
        <f>IF(Территории!R35="","","" &amp; Территории!R35 &amp; "")</f>
        <v>Моковский сельсовет (38620436)</v>
      </c>
      <c r="I41" s="677" t="s">
        <v>674</v>
      </c>
      <c r="J41" s="468"/>
      <c r="K41" s="319"/>
      <c r="L41" s="319"/>
      <c r="M41" s="319"/>
      <c r="N41" s="319"/>
      <c r="O41" s="319"/>
      <c r="P41" s="319"/>
      <c r="Q41" s="319"/>
      <c r="R41" s="319"/>
      <c r="S41" s="319"/>
      <c r="T41" s="319"/>
    </row>
    <row r="42" spans="1:20" s="255" customFormat="1" ht="22.5">
      <c r="A42" s="759"/>
      <c r="B42" s="319">
        <v>3</v>
      </c>
      <c r="C42" s="319"/>
      <c r="D42" s="319"/>
      <c r="F42" s="679" t="e">
        <f ca="1">"4."&amp;mergeValue(A42)</f>
        <v>#NAME?</v>
      </c>
      <c r="G42" s="554" t="s">
        <v>571</v>
      </c>
      <c r="H42" s="680" t="s">
        <v>515</v>
      </c>
      <c r="I42" s="286"/>
      <c r="J42" s="468"/>
      <c r="K42" s="319"/>
      <c r="L42" s="319"/>
      <c r="M42" s="319"/>
      <c r="N42" s="319"/>
      <c r="O42" s="319"/>
      <c r="P42" s="319"/>
      <c r="Q42" s="319"/>
      <c r="R42" s="319"/>
      <c r="S42" s="319"/>
      <c r="T42" s="319"/>
    </row>
    <row r="43" spans="1:20" s="255" customFormat="1" ht="18.75">
      <c r="A43" s="759"/>
      <c r="B43" s="759">
        <v>2</v>
      </c>
      <c r="C43" s="676"/>
      <c r="D43" s="676"/>
      <c r="F43" s="679" t="e">
        <f ca="1">"4."&amp;mergeValue(A43) &amp;"."&amp;mergeValue(B43)</f>
        <v>#NAME?</v>
      </c>
      <c r="G43" s="461" t="s">
        <v>675</v>
      </c>
      <c r="H43" s="678" t="str">
        <f>IF(region_name="","",region_name)</f>
        <v>Курская область</v>
      </c>
      <c r="I43" s="286" t="s">
        <v>574</v>
      </c>
      <c r="J43" s="468"/>
      <c r="K43" s="319"/>
      <c r="L43" s="319"/>
      <c r="M43" s="319"/>
      <c r="N43" s="319"/>
      <c r="O43" s="319"/>
      <c r="P43" s="319"/>
      <c r="Q43" s="319"/>
      <c r="R43" s="319"/>
      <c r="S43" s="319"/>
      <c r="T43" s="319"/>
    </row>
    <row r="44" spans="1:20" s="255" customFormat="1" ht="22.5">
      <c r="A44" s="759"/>
      <c r="B44" s="759"/>
      <c r="C44" s="759">
        <v>1</v>
      </c>
      <c r="D44" s="676"/>
      <c r="F44" s="679" t="e">
        <f ca="1">"4."&amp;mergeValue(A44) &amp;"."&amp;mergeValue(B44)&amp;"."&amp;mergeValue(C44)</f>
        <v>#NAME?</v>
      </c>
      <c r="G44" s="476" t="s">
        <v>572</v>
      </c>
      <c r="H44" s="678" t="str">
        <f>IF(Территории!H37="","","" &amp; Территории!H37 &amp; "")</f>
        <v>Курский муниципальный район</v>
      </c>
      <c r="I44" s="286" t="s">
        <v>575</v>
      </c>
      <c r="J44" s="468"/>
      <c r="K44" s="319"/>
      <c r="L44" s="319"/>
      <c r="M44" s="319"/>
      <c r="N44" s="319"/>
      <c r="O44" s="319"/>
      <c r="P44" s="319"/>
      <c r="Q44" s="319"/>
      <c r="R44" s="319"/>
      <c r="S44" s="319"/>
      <c r="T44" s="319"/>
    </row>
    <row r="45" spans="1:20" s="255" customFormat="1" ht="56.25">
      <c r="A45" s="759"/>
      <c r="B45" s="759"/>
      <c r="C45" s="759"/>
      <c r="D45" s="676">
        <v>1</v>
      </c>
      <c r="F45" s="679" t="e">
        <f ca="1">"4."&amp;mergeValue(A45) &amp;"."&amp;mergeValue(B45)&amp;"."&amp;mergeValue(C45)&amp;"."&amp;mergeValue(D45)</f>
        <v>#NAME?</v>
      </c>
      <c r="G45" s="557" t="s">
        <v>573</v>
      </c>
      <c r="H45" s="678" t="str">
        <f>IF(Территории!R38="","","" &amp; Территории!R38 &amp; "")</f>
        <v>Нижнемедведицкий сельсовет (38620448)</v>
      </c>
      <c r="I45" s="677" t="s">
        <v>674</v>
      </c>
      <c r="J45" s="468"/>
      <c r="K45" s="319"/>
      <c r="L45" s="319"/>
      <c r="M45" s="319"/>
      <c r="N45" s="319"/>
      <c r="O45" s="319"/>
      <c r="P45" s="319"/>
      <c r="Q45" s="319"/>
      <c r="R45" s="319"/>
      <c r="S45" s="319"/>
      <c r="T45" s="319"/>
    </row>
    <row r="46" spans="1:20" s="255" customFormat="1" ht="22.5">
      <c r="A46" s="759"/>
      <c r="B46" s="319">
        <v>3</v>
      </c>
      <c r="C46" s="319"/>
      <c r="D46" s="319"/>
      <c r="F46" s="679" t="e">
        <f ca="1">"4."&amp;mergeValue(A46)</f>
        <v>#NAME?</v>
      </c>
      <c r="G46" s="554" t="s">
        <v>571</v>
      </c>
      <c r="H46" s="680" t="s">
        <v>515</v>
      </c>
      <c r="I46" s="286"/>
      <c r="J46" s="468"/>
      <c r="K46" s="319"/>
      <c r="L46" s="319"/>
      <c r="M46" s="319"/>
      <c r="N46" s="319"/>
      <c r="O46" s="319"/>
      <c r="P46" s="319"/>
      <c r="Q46" s="319"/>
      <c r="R46" s="319"/>
      <c r="S46" s="319"/>
      <c r="T46" s="319"/>
    </row>
    <row r="47" spans="1:20" s="255" customFormat="1" ht="18.75">
      <c r="A47" s="759"/>
      <c r="B47" s="759">
        <v>2</v>
      </c>
      <c r="C47" s="676"/>
      <c r="D47" s="676"/>
      <c r="F47" s="679" t="e">
        <f ca="1">"4."&amp;mergeValue(A47) &amp;"."&amp;mergeValue(B47)</f>
        <v>#NAME?</v>
      </c>
      <c r="G47" s="461" t="s">
        <v>675</v>
      </c>
      <c r="H47" s="678" t="str">
        <f>IF(region_name="","",region_name)</f>
        <v>Курская область</v>
      </c>
      <c r="I47" s="286" t="s">
        <v>574</v>
      </c>
      <c r="J47" s="468"/>
      <c r="K47" s="319"/>
      <c r="L47" s="319"/>
      <c r="M47" s="319"/>
      <c r="N47" s="319"/>
      <c r="O47" s="319"/>
      <c r="P47" s="319"/>
      <c r="Q47" s="319"/>
      <c r="R47" s="319"/>
      <c r="S47" s="319"/>
      <c r="T47" s="319"/>
    </row>
    <row r="48" spans="1:20" s="255" customFormat="1" ht="22.5">
      <c r="A48" s="759"/>
      <c r="B48" s="759"/>
      <c r="C48" s="759">
        <v>1</v>
      </c>
      <c r="D48" s="676"/>
      <c r="F48" s="679" t="e">
        <f ca="1">"4."&amp;mergeValue(A48) &amp;"."&amp;mergeValue(B48)&amp;"."&amp;mergeValue(C48)</f>
        <v>#NAME?</v>
      </c>
      <c r="G48" s="476" t="s">
        <v>572</v>
      </c>
      <c r="H48" s="678" t="str">
        <f>IF(Территории!H40="","","" &amp; Территории!H40 &amp; "")</f>
        <v>Курский муниципальный район</v>
      </c>
      <c r="I48" s="286" t="s">
        <v>575</v>
      </c>
      <c r="J48" s="468"/>
      <c r="K48" s="319"/>
      <c r="L48" s="319"/>
      <c r="M48" s="319"/>
      <c r="N48" s="319"/>
      <c r="O48" s="319"/>
      <c r="P48" s="319"/>
      <c r="Q48" s="319"/>
      <c r="R48" s="319"/>
      <c r="S48" s="319"/>
      <c r="T48" s="319"/>
    </row>
    <row r="49" spans="1:20" s="255" customFormat="1" ht="56.25">
      <c r="A49" s="759"/>
      <c r="B49" s="759"/>
      <c r="C49" s="759"/>
      <c r="D49" s="676">
        <v>1</v>
      </c>
      <c r="F49" s="679" t="e">
        <f ca="1">"4."&amp;mergeValue(A49) &amp;"."&amp;mergeValue(B49)&amp;"."&amp;mergeValue(C49)&amp;"."&amp;mergeValue(D49)</f>
        <v>#NAME?</v>
      </c>
      <c r="G49" s="557" t="s">
        <v>573</v>
      </c>
      <c r="H49" s="678" t="str">
        <f>IF(Территории!R41="","","" &amp; Территории!R41 &amp; "")</f>
        <v>Новопоселеновский сельсовет (38620452)</v>
      </c>
      <c r="I49" s="677" t="s">
        <v>674</v>
      </c>
      <c r="J49" s="468"/>
      <c r="K49" s="319"/>
      <c r="L49" s="319"/>
      <c r="M49" s="319"/>
      <c r="N49" s="319"/>
      <c r="O49" s="319"/>
      <c r="P49" s="319"/>
      <c r="Q49" s="319"/>
      <c r="R49" s="319"/>
      <c r="S49" s="319"/>
      <c r="T49" s="319"/>
    </row>
    <row r="50" spans="1:20" s="255" customFormat="1" ht="22.5">
      <c r="A50" s="759"/>
      <c r="B50" s="319">
        <v>3</v>
      </c>
      <c r="C50" s="319"/>
      <c r="D50" s="319"/>
      <c r="F50" s="679" t="e">
        <f ca="1">"4."&amp;mergeValue(A50)</f>
        <v>#NAME?</v>
      </c>
      <c r="G50" s="554" t="s">
        <v>571</v>
      </c>
      <c r="H50" s="680" t="s">
        <v>515</v>
      </c>
      <c r="I50" s="286"/>
      <c r="J50" s="468"/>
      <c r="K50" s="319"/>
      <c r="L50" s="319"/>
      <c r="M50" s="319"/>
      <c r="N50" s="319"/>
      <c r="O50" s="319"/>
      <c r="P50" s="319"/>
      <c r="Q50" s="319"/>
      <c r="R50" s="319"/>
      <c r="S50" s="319"/>
      <c r="T50" s="319"/>
    </row>
    <row r="51" spans="1:20" s="255" customFormat="1" ht="18.75">
      <c r="A51" s="759"/>
      <c r="B51" s="759">
        <v>2</v>
      </c>
      <c r="C51" s="676"/>
      <c r="D51" s="676"/>
      <c r="F51" s="679" t="e">
        <f ca="1">"4."&amp;mergeValue(A51) &amp;"."&amp;mergeValue(B51)</f>
        <v>#NAME?</v>
      </c>
      <c r="G51" s="461" t="s">
        <v>675</v>
      </c>
      <c r="H51" s="678" t="str">
        <f>IF(region_name="","",region_name)</f>
        <v>Курская область</v>
      </c>
      <c r="I51" s="286" t="s">
        <v>574</v>
      </c>
      <c r="J51" s="468"/>
      <c r="K51" s="319"/>
      <c r="L51" s="319"/>
      <c r="M51" s="319"/>
      <c r="N51" s="319"/>
      <c r="O51" s="319"/>
      <c r="P51" s="319"/>
      <c r="Q51" s="319"/>
      <c r="R51" s="319"/>
      <c r="S51" s="319"/>
      <c r="T51" s="319"/>
    </row>
    <row r="52" spans="1:20" s="255" customFormat="1" ht="22.5">
      <c r="A52" s="759"/>
      <c r="B52" s="759"/>
      <c r="C52" s="759">
        <v>1</v>
      </c>
      <c r="D52" s="676"/>
      <c r="F52" s="679" t="e">
        <f ca="1">"4."&amp;mergeValue(A52) &amp;"."&amp;mergeValue(B52)&amp;"."&amp;mergeValue(C52)</f>
        <v>#NAME?</v>
      </c>
      <c r="G52" s="476" t="s">
        <v>572</v>
      </c>
      <c r="H52" s="678" t="str">
        <f>IF(Территории!H43="","","" &amp; Территории!H43 &amp; "")</f>
        <v>Курский муниципальный район</v>
      </c>
      <c r="I52" s="286" t="s">
        <v>575</v>
      </c>
      <c r="J52" s="468"/>
      <c r="K52" s="319"/>
      <c r="L52" s="319"/>
      <c r="M52" s="319"/>
      <c r="N52" s="319"/>
      <c r="O52" s="319"/>
      <c r="P52" s="319"/>
      <c r="Q52" s="319"/>
      <c r="R52" s="319"/>
      <c r="S52" s="319"/>
      <c r="T52" s="319"/>
    </row>
    <row r="53" spans="1:20" s="255" customFormat="1" ht="56.25">
      <c r="A53" s="759"/>
      <c r="B53" s="759"/>
      <c r="C53" s="759"/>
      <c r="D53" s="676">
        <v>1</v>
      </c>
      <c r="F53" s="679" t="e">
        <f ca="1">"4."&amp;mergeValue(A53) &amp;"."&amp;mergeValue(B53)&amp;"."&amp;mergeValue(C53)&amp;"."&amp;mergeValue(D53)</f>
        <v>#NAME?</v>
      </c>
      <c r="G53" s="557" t="s">
        <v>573</v>
      </c>
      <c r="H53" s="678" t="str">
        <f>IF(Территории!R44="","","" &amp; Территории!R44 &amp; "")</f>
        <v>Пашковский сельсовет (38620460)</v>
      </c>
      <c r="I53" s="677" t="s">
        <v>674</v>
      </c>
      <c r="J53" s="468"/>
      <c r="K53" s="319"/>
      <c r="L53" s="319"/>
      <c r="M53" s="319"/>
      <c r="N53" s="319"/>
      <c r="O53" s="319"/>
      <c r="P53" s="319"/>
      <c r="Q53" s="319"/>
      <c r="R53" s="319"/>
      <c r="S53" s="319"/>
      <c r="T53" s="319"/>
    </row>
    <row r="54" spans="1:20" s="255" customFormat="1" ht="22.5">
      <c r="A54" s="759"/>
      <c r="B54" s="319">
        <v>3</v>
      </c>
      <c r="C54" s="319"/>
      <c r="D54" s="319"/>
      <c r="F54" s="679" t="e">
        <f ca="1">"4."&amp;mergeValue(A54)</f>
        <v>#NAME?</v>
      </c>
      <c r="G54" s="554" t="s">
        <v>571</v>
      </c>
      <c r="H54" s="680" t="s">
        <v>515</v>
      </c>
      <c r="I54" s="286"/>
      <c r="J54" s="468"/>
      <c r="K54" s="319"/>
      <c r="L54" s="319"/>
      <c r="M54" s="319"/>
      <c r="N54" s="319"/>
      <c r="O54" s="319"/>
      <c r="P54" s="319"/>
      <c r="Q54" s="319"/>
      <c r="R54" s="319"/>
      <c r="S54" s="319"/>
      <c r="T54" s="319"/>
    </row>
    <row r="55" spans="1:20" s="255" customFormat="1" ht="18.75">
      <c r="A55" s="759"/>
      <c r="B55" s="759">
        <v>2</v>
      </c>
      <c r="C55" s="676"/>
      <c r="D55" s="676"/>
      <c r="F55" s="679" t="e">
        <f ca="1">"4."&amp;mergeValue(A55) &amp;"."&amp;mergeValue(B55)</f>
        <v>#NAME?</v>
      </c>
      <c r="G55" s="461" t="s">
        <v>675</v>
      </c>
      <c r="H55" s="678" t="str">
        <f>IF(region_name="","",region_name)</f>
        <v>Курская область</v>
      </c>
      <c r="I55" s="286" t="s">
        <v>574</v>
      </c>
      <c r="J55" s="468"/>
      <c r="K55" s="319"/>
      <c r="L55" s="319"/>
      <c r="M55" s="319"/>
      <c r="N55" s="319"/>
      <c r="O55" s="319"/>
      <c r="P55" s="319"/>
      <c r="Q55" s="319"/>
      <c r="R55" s="319"/>
      <c r="S55" s="319"/>
      <c r="T55" s="319"/>
    </row>
    <row r="56" spans="1:20" s="255" customFormat="1" ht="22.5">
      <c r="A56" s="759"/>
      <c r="B56" s="759"/>
      <c r="C56" s="759">
        <v>1</v>
      </c>
      <c r="D56" s="676"/>
      <c r="F56" s="679" t="e">
        <f ca="1">"4."&amp;mergeValue(A56) &amp;"."&amp;mergeValue(B56)&amp;"."&amp;mergeValue(C56)</f>
        <v>#NAME?</v>
      </c>
      <c r="G56" s="476" t="s">
        <v>572</v>
      </c>
      <c r="H56" s="678" t="str">
        <f>IF(Территории!H46="","","" &amp; Территории!H46 &amp; "")</f>
        <v>Курский муниципальный район</v>
      </c>
      <c r="I56" s="286" t="s">
        <v>575</v>
      </c>
      <c r="J56" s="468"/>
      <c r="K56" s="319"/>
      <c r="L56" s="319"/>
      <c r="M56" s="319"/>
      <c r="N56" s="319"/>
      <c r="O56" s="319"/>
      <c r="P56" s="319"/>
      <c r="Q56" s="319"/>
      <c r="R56" s="319"/>
      <c r="S56" s="319"/>
      <c r="T56" s="319"/>
    </row>
    <row r="57" spans="1:20" s="255" customFormat="1" ht="56.25">
      <c r="A57" s="759"/>
      <c r="B57" s="759"/>
      <c r="C57" s="759"/>
      <c r="D57" s="676">
        <v>1</v>
      </c>
      <c r="F57" s="679" t="e">
        <f ca="1">"4."&amp;mergeValue(A57) &amp;"."&amp;mergeValue(B57)&amp;"."&amp;mergeValue(C57)&amp;"."&amp;mergeValue(D57)</f>
        <v>#NAME?</v>
      </c>
      <c r="G57" s="557" t="s">
        <v>573</v>
      </c>
      <c r="H57" s="678" t="str">
        <f>IF(Территории!R47="","","" &amp; Территории!R47 &amp; "")</f>
        <v>Полевской сельсовет (38620468)</v>
      </c>
      <c r="I57" s="677" t="s">
        <v>674</v>
      </c>
      <c r="J57" s="468"/>
      <c r="K57" s="319"/>
      <c r="L57" s="319"/>
      <c r="M57" s="319"/>
      <c r="N57" s="319"/>
      <c r="O57" s="319"/>
      <c r="P57" s="319"/>
      <c r="Q57" s="319"/>
      <c r="R57" s="319"/>
      <c r="S57" s="319"/>
      <c r="T57" s="319"/>
    </row>
    <row r="58" spans="1:20" s="255" customFormat="1" ht="22.5">
      <c r="A58" s="759"/>
      <c r="B58" s="319">
        <v>3</v>
      </c>
      <c r="C58" s="319"/>
      <c r="D58" s="319"/>
      <c r="F58" s="679" t="e">
        <f ca="1">"4."&amp;mergeValue(A58)</f>
        <v>#NAME?</v>
      </c>
      <c r="G58" s="554" t="s">
        <v>571</v>
      </c>
      <c r="H58" s="680" t="s">
        <v>515</v>
      </c>
      <c r="I58" s="286"/>
      <c r="J58" s="468"/>
      <c r="K58" s="319"/>
      <c r="L58" s="319"/>
      <c r="M58" s="319"/>
      <c r="N58" s="319"/>
      <c r="O58" s="319"/>
      <c r="P58" s="319"/>
      <c r="Q58" s="319"/>
      <c r="R58" s="319"/>
      <c r="S58" s="319"/>
      <c r="T58" s="319"/>
    </row>
    <row r="59" spans="1:20" s="255" customFormat="1" ht="18.75">
      <c r="A59" s="759"/>
      <c r="B59" s="759">
        <v>2</v>
      </c>
      <c r="C59" s="676"/>
      <c r="D59" s="676"/>
      <c r="F59" s="679" t="e">
        <f ca="1">"4."&amp;mergeValue(A59) &amp;"."&amp;mergeValue(B59)</f>
        <v>#NAME?</v>
      </c>
      <c r="G59" s="461" t="s">
        <v>675</v>
      </c>
      <c r="H59" s="678" t="str">
        <f>IF(region_name="","",region_name)</f>
        <v>Курская область</v>
      </c>
      <c r="I59" s="286" t="s">
        <v>574</v>
      </c>
      <c r="J59" s="468"/>
      <c r="K59" s="319"/>
      <c r="L59" s="319"/>
      <c r="M59" s="319"/>
      <c r="N59" s="319"/>
      <c r="O59" s="319"/>
      <c r="P59" s="319"/>
      <c r="Q59" s="319"/>
      <c r="R59" s="319"/>
      <c r="S59" s="319"/>
      <c r="T59" s="319"/>
    </row>
    <row r="60" spans="1:20" s="255" customFormat="1" ht="22.5">
      <c r="A60" s="759"/>
      <c r="B60" s="759"/>
      <c r="C60" s="759">
        <v>1</v>
      </c>
      <c r="D60" s="676"/>
      <c r="F60" s="679" t="e">
        <f ca="1">"4."&amp;mergeValue(A60) &amp;"."&amp;mergeValue(B60)&amp;"."&amp;mergeValue(C60)</f>
        <v>#NAME?</v>
      </c>
      <c r="G60" s="476" t="s">
        <v>572</v>
      </c>
      <c r="H60" s="678" t="str">
        <f>IF(Территории!H49="","","" &amp; Территории!H49 &amp; "")</f>
        <v>Курский муниципальный район</v>
      </c>
      <c r="I60" s="286" t="s">
        <v>575</v>
      </c>
      <c r="J60" s="468"/>
      <c r="K60" s="319"/>
      <c r="L60" s="319"/>
      <c r="M60" s="319"/>
      <c r="N60" s="319"/>
      <c r="O60" s="319"/>
      <c r="P60" s="319"/>
      <c r="Q60" s="319"/>
      <c r="R60" s="319"/>
      <c r="S60" s="319"/>
      <c r="T60" s="319"/>
    </row>
    <row r="61" spans="1:20" s="255" customFormat="1" ht="56.25">
      <c r="A61" s="759"/>
      <c r="B61" s="759"/>
      <c r="C61" s="759"/>
      <c r="D61" s="676">
        <v>1</v>
      </c>
      <c r="F61" s="679" t="e">
        <f ca="1">"4."&amp;mergeValue(A61) &amp;"."&amp;mergeValue(B61)&amp;"."&amp;mergeValue(C61)&amp;"."&amp;mergeValue(D61)</f>
        <v>#NAME?</v>
      </c>
      <c r="G61" s="557" t="s">
        <v>573</v>
      </c>
      <c r="H61" s="678" t="str">
        <f>IF(Территории!R50="","","" &amp; Территории!R50 &amp; "")</f>
        <v>Полянский сельсовет (38620472)</v>
      </c>
      <c r="I61" s="677" t="s">
        <v>674</v>
      </c>
      <c r="J61" s="468"/>
      <c r="K61" s="319"/>
      <c r="L61" s="319"/>
      <c r="M61" s="319"/>
      <c r="N61" s="319"/>
      <c r="O61" s="319"/>
      <c r="P61" s="319"/>
      <c r="Q61" s="319"/>
      <c r="R61" s="319"/>
      <c r="S61" s="319"/>
      <c r="T61" s="319"/>
    </row>
    <row r="62" spans="1:20" s="255" customFormat="1" ht="22.5">
      <c r="A62" s="759"/>
      <c r="B62" s="319">
        <v>3</v>
      </c>
      <c r="C62" s="319"/>
      <c r="D62" s="319"/>
      <c r="F62" s="679" t="e">
        <f ca="1">"4."&amp;mergeValue(A62)</f>
        <v>#NAME?</v>
      </c>
      <c r="G62" s="554" t="s">
        <v>571</v>
      </c>
      <c r="H62" s="680" t="s">
        <v>515</v>
      </c>
      <c r="I62" s="286"/>
      <c r="J62" s="468"/>
      <c r="K62" s="319"/>
      <c r="L62" s="319"/>
      <c r="M62" s="319"/>
      <c r="N62" s="319"/>
      <c r="O62" s="319"/>
      <c r="P62" s="319"/>
      <c r="Q62" s="319"/>
      <c r="R62" s="319"/>
      <c r="S62" s="319"/>
      <c r="T62" s="319"/>
    </row>
    <row r="63" spans="1:20" s="255" customFormat="1" ht="18.75">
      <c r="A63" s="759"/>
      <c r="B63" s="759">
        <v>2</v>
      </c>
      <c r="C63" s="676"/>
      <c r="D63" s="676"/>
      <c r="F63" s="679" t="e">
        <f ca="1">"4."&amp;mergeValue(A63) &amp;"."&amp;mergeValue(B63)</f>
        <v>#NAME?</v>
      </c>
      <c r="G63" s="461" t="s">
        <v>675</v>
      </c>
      <c r="H63" s="678" t="str">
        <f>IF(region_name="","",region_name)</f>
        <v>Курская область</v>
      </c>
      <c r="I63" s="286" t="s">
        <v>574</v>
      </c>
      <c r="J63" s="468"/>
      <c r="K63" s="319"/>
      <c r="L63" s="319"/>
      <c r="M63" s="319"/>
      <c r="N63" s="319"/>
      <c r="O63" s="319"/>
      <c r="P63" s="319"/>
      <c r="Q63" s="319"/>
      <c r="R63" s="319"/>
      <c r="S63" s="319"/>
      <c r="T63" s="319"/>
    </row>
    <row r="64" spans="1:20" s="255" customFormat="1" ht="22.5">
      <c r="A64" s="759"/>
      <c r="B64" s="759"/>
      <c r="C64" s="759">
        <v>1</v>
      </c>
      <c r="D64" s="676"/>
      <c r="F64" s="679" t="e">
        <f ca="1">"4."&amp;mergeValue(A64) &amp;"."&amp;mergeValue(B64)&amp;"."&amp;mergeValue(C64)</f>
        <v>#NAME?</v>
      </c>
      <c r="G64" s="476" t="s">
        <v>572</v>
      </c>
      <c r="H64" s="678" t="str">
        <f>IF(Территории!H52="","","" &amp; Территории!H52 &amp; "")</f>
        <v>Курский муниципальный район</v>
      </c>
      <c r="I64" s="286" t="s">
        <v>575</v>
      </c>
      <c r="J64" s="468"/>
      <c r="K64" s="319"/>
      <c r="L64" s="319"/>
      <c r="M64" s="319"/>
      <c r="N64" s="319"/>
      <c r="O64" s="319"/>
      <c r="P64" s="319"/>
      <c r="Q64" s="319"/>
      <c r="R64" s="319"/>
      <c r="S64" s="319"/>
      <c r="T64" s="319"/>
    </row>
    <row r="65" spans="1:20" s="255" customFormat="1" ht="56.25">
      <c r="A65" s="759"/>
      <c r="B65" s="759"/>
      <c r="C65" s="759"/>
      <c r="D65" s="676">
        <v>1</v>
      </c>
      <c r="F65" s="679" t="e">
        <f ca="1">"4."&amp;mergeValue(A65) &amp;"."&amp;mergeValue(B65)&amp;"."&amp;mergeValue(C65)&amp;"."&amp;mergeValue(D65)</f>
        <v>#NAME?</v>
      </c>
      <c r="G65" s="557" t="s">
        <v>573</v>
      </c>
      <c r="H65" s="678" t="str">
        <f>IF(Территории!R53="","","" &amp; Территории!R53 &amp; "")</f>
        <v>Рышковский сельсовет (38620476)</v>
      </c>
      <c r="I65" s="677" t="s">
        <v>674</v>
      </c>
      <c r="J65" s="468"/>
      <c r="K65" s="319"/>
      <c r="L65" s="319"/>
      <c r="M65" s="319"/>
      <c r="N65" s="319"/>
      <c r="O65" s="319"/>
      <c r="P65" s="319"/>
      <c r="Q65" s="319"/>
      <c r="R65" s="319"/>
      <c r="S65" s="319"/>
      <c r="T65" s="319"/>
    </row>
    <row r="66" spans="1:20" s="255" customFormat="1" ht="22.5">
      <c r="A66" s="759"/>
      <c r="B66" s="319">
        <v>3</v>
      </c>
      <c r="C66" s="319"/>
      <c r="D66" s="319"/>
      <c r="F66" s="679" t="e">
        <f ca="1">"4."&amp;mergeValue(A66)</f>
        <v>#NAME?</v>
      </c>
      <c r="G66" s="554" t="s">
        <v>571</v>
      </c>
      <c r="H66" s="680" t="s">
        <v>515</v>
      </c>
      <c r="I66" s="286"/>
      <c r="J66" s="468"/>
      <c r="K66" s="319"/>
      <c r="L66" s="319"/>
      <c r="M66" s="319"/>
      <c r="N66" s="319"/>
      <c r="O66" s="319"/>
      <c r="P66" s="319"/>
      <c r="Q66" s="319"/>
      <c r="R66" s="319"/>
      <c r="S66" s="319"/>
      <c r="T66" s="319"/>
    </row>
    <row r="67" spans="1:20" s="255" customFormat="1" ht="18.75">
      <c r="A67" s="759"/>
      <c r="B67" s="759">
        <v>2</v>
      </c>
      <c r="C67" s="676"/>
      <c r="D67" s="676"/>
      <c r="F67" s="679" t="e">
        <f ca="1">"4."&amp;mergeValue(A67) &amp;"."&amp;mergeValue(B67)</f>
        <v>#NAME?</v>
      </c>
      <c r="G67" s="461" t="s">
        <v>675</v>
      </c>
      <c r="H67" s="678" t="str">
        <f>IF(region_name="","",region_name)</f>
        <v>Курская область</v>
      </c>
      <c r="I67" s="286" t="s">
        <v>574</v>
      </c>
      <c r="J67" s="468"/>
      <c r="K67" s="319"/>
      <c r="L67" s="319"/>
      <c r="M67" s="319"/>
      <c r="N67" s="319"/>
      <c r="O67" s="319"/>
      <c r="P67" s="319"/>
      <c r="Q67" s="319"/>
      <c r="R67" s="319"/>
      <c r="S67" s="319"/>
      <c r="T67" s="319"/>
    </row>
    <row r="68" spans="1:20" s="255" customFormat="1" ht="22.5">
      <c r="A68" s="759"/>
      <c r="B68" s="759"/>
      <c r="C68" s="759">
        <v>1</v>
      </c>
      <c r="D68" s="676"/>
      <c r="F68" s="679" t="e">
        <f ca="1">"4."&amp;mergeValue(A68) &amp;"."&amp;mergeValue(B68)&amp;"."&amp;mergeValue(C68)</f>
        <v>#NAME?</v>
      </c>
      <c r="G68" s="476" t="s">
        <v>572</v>
      </c>
      <c r="H68" s="678" t="str">
        <f>IF(Территории!H55="","","" &amp; Территории!H55 &amp; "")</f>
        <v>Курский муниципальный район</v>
      </c>
      <c r="I68" s="286" t="s">
        <v>575</v>
      </c>
      <c r="J68" s="468"/>
      <c r="K68" s="319"/>
      <c r="L68" s="319"/>
      <c r="M68" s="319"/>
      <c r="N68" s="319"/>
      <c r="O68" s="319"/>
      <c r="P68" s="319"/>
      <c r="Q68" s="319"/>
      <c r="R68" s="319"/>
      <c r="S68" s="319"/>
      <c r="T68" s="319"/>
    </row>
    <row r="69" spans="1:20" s="255" customFormat="1" ht="56.25">
      <c r="A69" s="759"/>
      <c r="B69" s="759"/>
      <c r="C69" s="759"/>
      <c r="D69" s="676">
        <v>1</v>
      </c>
      <c r="F69" s="679" t="e">
        <f ca="1">"4."&amp;mergeValue(A69) &amp;"."&amp;mergeValue(B69)&amp;"."&amp;mergeValue(C69)&amp;"."&amp;mergeValue(D69)</f>
        <v>#NAME?</v>
      </c>
      <c r="G69" s="557" t="s">
        <v>573</v>
      </c>
      <c r="H69" s="678" t="str">
        <f>IF(Территории!R56="","","" &amp; Территории!R56 &amp; "")</f>
        <v>Шумаковский сельсовет (38620488)</v>
      </c>
      <c r="I69" s="677" t="s">
        <v>674</v>
      </c>
      <c r="J69" s="468"/>
      <c r="K69" s="319"/>
      <c r="L69" s="319"/>
      <c r="M69" s="319"/>
      <c r="N69" s="319"/>
      <c r="O69" s="319"/>
      <c r="P69" s="319"/>
      <c r="Q69" s="319"/>
      <c r="R69" s="319"/>
      <c r="S69" s="319"/>
      <c r="T69" s="319"/>
    </row>
    <row r="70" spans="1:20" s="255" customFormat="1" ht="22.5">
      <c r="A70" s="759"/>
      <c r="B70" s="319">
        <v>3</v>
      </c>
      <c r="C70" s="319"/>
      <c r="D70" s="319"/>
      <c r="F70" s="679" t="e">
        <f ca="1">"4."&amp;mergeValue(A70)</f>
        <v>#NAME?</v>
      </c>
      <c r="G70" s="554" t="s">
        <v>571</v>
      </c>
      <c r="H70" s="680" t="s">
        <v>515</v>
      </c>
      <c r="I70" s="286"/>
      <c r="J70" s="468"/>
      <c r="K70" s="319"/>
      <c r="L70" s="319"/>
      <c r="M70" s="319"/>
      <c r="N70" s="319"/>
      <c r="O70" s="319"/>
      <c r="P70" s="319"/>
      <c r="Q70" s="319"/>
      <c r="R70" s="319"/>
      <c r="S70" s="319"/>
      <c r="T70" s="319"/>
    </row>
    <row r="71" spans="1:20" s="255" customFormat="1" ht="18.75">
      <c r="A71" s="759"/>
      <c r="B71" s="759">
        <v>2</v>
      </c>
      <c r="C71" s="676"/>
      <c r="D71" s="676"/>
      <c r="F71" s="679" t="e">
        <f ca="1">"4."&amp;mergeValue(A71) &amp;"."&amp;mergeValue(B71)</f>
        <v>#NAME?</v>
      </c>
      <c r="G71" s="461" t="s">
        <v>675</v>
      </c>
      <c r="H71" s="678" t="str">
        <f>IF(region_name="","",region_name)</f>
        <v>Курская область</v>
      </c>
      <c r="I71" s="286" t="s">
        <v>574</v>
      </c>
      <c r="J71" s="468"/>
      <c r="K71" s="319"/>
      <c r="L71" s="319"/>
      <c r="M71" s="319"/>
      <c r="N71" s="319"/>
      <c r="O71" s="319"/>
      <c r="P71" s="319"/>
      <c r="Q71" s="319"/>
      <c r="R71" s="319"/>
      <c r="S71" s="319"/>
      <c r="T71" s="319"/>
    </row>
    <row r="72" spans="1:20" s="255" customFormat="1" ht="22.5">
      <c r="A72" s="759"/>
      <c r="B72" s="759"/>
      <c r="C72" s="759">
        <v>1</v>
      </c>
      <c r="D72" s="676"/>
      <c r="F72" s="679" t="e">
        <f ca="1">"4."&amp;mergeValue(A72) &amp;"."&amp;mergeValue(B72)&amp;"."&amp;mergeValue(C72)</f>
        <v>#NAME?</v>
      </c>
      <c r="G72" s="476" t="s">
        <v>572</v>
      </c>
      <c r="H72" s="678" t="str">
        <f>IF(Территории!H58="","","" &amp; Территории!H58 &amp; "")</f>
        <v>Курский муниципальный район</v>
      </c>
      <c r="I72" s="286" t="s">
        <v>575</v>
      </c>
      <c r="J72" s="468"/>
      <c r="K72" s="319"/>
      <c r="L72" s="319"/>
      <c r="M72" s="319"/>
      <c r="N72" s="319"/>
      <c r="O72" s="319"/>
      <c r="P72" s="319"/>
      <c r="Q72" s="319"/>
      <c r="R72" s="319"/>
      <c r="S72" s="319"/>
      <c r="T72" s="319"/>
    </row>
    <row r="73" spans="1:20" s="255" customFormat="1" ht="56.25">
      <c r="A73" s="759"/>
      <c r="B73" s="759"/>
      <c r="C73" s="759"/>
      <c r="D73" s="676">
        <v>1</v>
      </c>
      <c r="F73" s="679" t="e">
        <f ca="1">"4."&amp;mergeValue(A73) &amp;"."&amp;mergeValue(B73)&amp;"."&amp;mergeValue(C73)&amp;"."&amp;mergeValue(D73)</f>
        <v>#NAME?</v>
      </c>
      <c r="G73" s="557" t="s">
        <v>573</v>
      </c>
      <c r="H73" s="678" t="str">
        <f>IF(Территории!R59="","","" &amp; Территории!R59 &amp; "")</f>
        <v>Щетинский сельсовет (38620492)</v>
      </c>
      <c r="I73" s="677" t="s">
        <v>674</v>
      </c>
      <c r="J73" s="468"/>
      <c r="K73" s="319"/>
      <c r="L73" s="319"/>
      <c r="M73" s="319"/>
      <c r="N73" s="319"/>
      <c r="O73" s="319"/>
      <c r="P73" s="319"/>
      <c r="Q73" s="319"/>
      <c r="R73" s="319"/>
      <c r="S73" s="319"/>
      <c r="T73" s="319"/>
    </row>
    <row r="74" spans="1:20" s="463" customFormat="1" ht="3" customHeight="1">
      <c r="A74" s="465"/>
      <c r="B74" s="465"/>
      <c r="C74" s="465"/>
      <c r="D74" s="465"/>
      <c r="F74" s="462"/>
      <c r="G74" s="555"/>
      <c r="H74" s="556"/>
      <c r="I74" s="343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</row>
    <row r="75" spans="1:20" s="463" customFormat="1" ht="15" customHeight="1">
      <c r="A75" s="465"/>
      <c r="B75" s="465"/>
      <c r="C75" s="465"/>
      <c r="D75" s="465"/>
      <c r="F75" s="462"/>
      <c r="G75" s="754" t="s">
        <v>676</v>
      </c>
      <c r="H75" s="754"/>
      <c r="I75" s="343"/>
      <c r="J75" s="465"/>
      <c r="K75" s="465"/>
      <c r="L75" s="465"/>
      <c r="M75" s="465"/>
      <c r="N75" s="465"/>
      <c r="O75" s="465"/>
      <c r="P75" s="465"/>
      <c r="Q75" s="465"/>
      <c r="R75" s="465"/>
      <c r="S75" s="465"/>
      <c r="T75" s="465"/>
    </row>
  </sheetData>
  <sheetProtection algorithmName="SHA-512" hashValue="5hKiQ9N5tb8QzbgDKXit0GYDCS4wLfgYlB0cBzy3NYrrqxfz+EwXZCBAFr7ikPET1NrzHmdcESYmrywCg249DA==" saltValue="IXE9Ah6Ic7KVIyQdchzljg==" spinCount="100000" sheet="1" objects="1" scenarios="1" formatColumns="0" formatRows="0"/>
  <mergeCells count="37">
    <mergeCell ref="B71:B73"/>
    <mergeCell ref="C72:C73"/>
    <mergeCell ref="G75:H75"/>
    <mergeCell ref="B59:B61"/>
    <mergeCell ref="C60:C61"/>
    <mergeCell ref="B63:B65"/>
    <mergeCell ref="C64:C65"/>
    <mergeCell ref="B67:B69"/>
    <mergeCell ref="C68:C69"/>
    <mergeCell ref="B47:B49"/>
    <mergeCell ref="C48:C49"/>
    <mergeCell ref="B51:B53"/>
    <mergeCell ref="C52:C53"/>
    <mergeCell ref="B55:B57"/>
    <mergeCell ref="C56:C57"/>
    <mergeCell ref="B35:B37"/>
    <mergeCell ref="C36:C37"/>
    <mergeCell ref="B39:B41"/>
    <mergeCell ref="C40:C41"/>
    <mergeCell ref="B43:B45"/>
    <mergeCell ref="C44:C45"/>
    <mergeCell ref="F2:H2"/>
    <mergeCell ref="F4:H4"/>
    <mergeCell ref="I4:I5"/>
    <mergeCell ref="A8:A73"/>
    <mergeCell ref="B11:B13"/>
    <mergeCell ref="C12:C13"/>
    <mergeCell ref="B15:B17"/>
    <mergeCell ref="C16:C17"/>
    <mergeCell ref="B19:B21"/>
    <mergeCell ref="C20:C21"/>
    <mergeCell ref="B23:B25"/>
    <mergeCell ref="C24:C25"/>
    <mergeCell ref="B27:B29"/>
    <mergeCell ref="C28:C29"/>
    <mergeCell ref="B31:B33"/>
    <mergeCell ref="C32:C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74:I75" xr:uid="{00000000-0002-0000-1400-000000000000}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2">
    <tabColor rgb="FFEAEBEE"/>
  </sheetPr>
  <dimension ref="A1:AC34"/>
  <sheetViews>
    <sheetView showGridLines="0" topLeftCell="C25" zoomScaleNormal="100" workbookViewId="0">
      <selection activeCell="H31" sqref="H31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79" t="s">
        <v>518</v>
      </c>
      <c r="E5" s="779"/>
      <c r="F5" s="779"/>
      <c r="G5" s="779"/>
      <c r="H5" s="779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0" t="s">
        <v>510</v>
      </c>
      <c r="E7" s="780"/>
      <c r="F7" s="780"/>
      <c r="G7" s="780"/>
      <c r="H7" s="780"/>
      <c r="I7" s="815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15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0" t="s">
        <v>519</v>
      </c>
      <c r="F10" s="820"/>
      <c r="G10" s="820"/>
      <c r="H10" s="820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 t="s">
        <v>1393</v>
      </c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8" t="s">
        <v>1923</v>
      </c>
      <c r="H12" s="647" t="s">
        <v>1942</v>
      </c>
      <c r="I12" s="552" t="s">
        <v>555</v>
      </c>
    </row>
    <row r="13" spans="1:29" ht="33.7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47" t="s">
        <v>1944</v>
      </c>
      <c r="I13" s="553" t="s">
        <v>524</v>
      </c>
    </row>
    <row r="14" spans="1:29" ht="39" customHeight="1">
      <c r="A14" s="412"/>
      <c r="C14" s="86"/>
      <c r="D14" s="250">
        <v>3</v>
      </c>
      <c r="E14" s="818" t="s">
        <v>686</v>
      </c>
      <c r="F14" s="818"/>
      <c r="G14" s="818"/>
      <c r="H14" s="818"/>
      <c r="I14" s="550"/>
    </row>
    <row r="15" spans="1:29" ht="42.95" customHeight="1">
      <c r="A15" s="412"/>
      <c r="C15" s="86"/>
      <c r="D15" s="250" t="s">
        <v>498</v>
      </c>
      <c r="E15" s="649" t="s">
        <v>1950</v>
      </c>
      <c r="F15" s="422"/>
      <c r="G15" s="422" t="s">
        <v>515</v>
      </c>
      <c r="H15" s="647" t="s">
        <v>1944</v>
      </c>
      <c r="I15" s="816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17"/>
    </row>
    <row r="17" spans="1:12" ht="69" customHeight="1">
      <c r="A17" s="412"/>
      <c r="B17" s="249">
        <v>3</v>
      </c>
      <c r="C17" s="86"/>
      <c r="D17" s="250">
        <v>4</v>
      </c>
      <c r="E17" s="818" t="s">
        <v>687</v>
      </c>
      <c r="F17" s="818"/>
      <c r="G17" s="818"/>
      <c r="H17" s="818"/>
      <c r="I17" s="550"/>
    </row>
    <row r="18" spans="1:12" ht="122.1" customHeight="1">
      <c r="A18" s="412"/>
      <c r="C18" s="86"/>
      <c r="D18" s="250" t="s">
        <v>499</v>
      </c>
      <c r="E18" s="429" t="s">
        <v>525</v>
      </c>
      <c r="F18" s="422"/>
      <c r="G18" s="658" t="s">
        <v>1945</v>
      </c>
      <c r="H18" s="422" t="s">
        <v>515</v>
      </c>
      <c r="I18" s="816" t="s">
        <v>556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817"/>
    </row>
    <row r="20" spans="1:12" ht="30" customHeight="1">
      <c r="A20" s="412"/>
      <c r="B20" s="249">
        <v>3</v>
      </c>
      <c r="C20" s="86"/>
      <c r="D20" s="250">
        <v>5</v>
      </c>
      <c r="E20" s="818" t="s">
        <v>500</v>
      </c>
      <c r="F20" s="818"/>
      <c r="G20" s="818"/>
      <c r="H20" s="818"/>
      <c r="I20" s="550"/>
    </row>
    <row r="21" spans="1:12" ht="26.1" customHeight="1">
      <c r="A21" s="412"/>
      <c r="C21" s="86"/>
      <c r="D21" s="250" t="s">
        <v>501</v>
      </c>
      <c r="E21" s="819" t="s">
        <v>526</v>
      </c>
      <c r="F21" s="819"/>
      <c r="G21" s="819"/>
      <c r="H21" s="819"/>
      <c r="I21" s="550"/>
    </row>
    <row r="22" spans="1:12" ht="32.1" customHeight="1">
      <c r="A22" s="412"/>
      <c r="C22" s="86"/>
      <c r="D22" s="250" t="s">
        <v>502</v>
      </c>
      <c r="E22" s="430" t="s">
        <v>527</v>
      </c>
      <c r="F22" s="422"/>
      <c r="G22" s="658" t="s">
        <v>1922</v>
      </c>
      <c r="H22" s="422" t="s">
        <v>515</v>
      </c>
      <c r="I22" s="816" t="s">
        <v>552</v>
      </c>
    </row>
    <row r="23" spans="1:12" ht="15" customHeight="1">
      <c r="A23" s="412"/>
      <c r="C23" s="86"/>
      <c r="D23" s="117"/>
      <c r="E23" s="428" t="s">
        <v>331</v>
      </c>
      <c r="F23" s="424"/>
      <c r="G23" s="424"/>
      <c r="H23" s="425"/>
      <c r="I23" s="817"/>
    </row>
    <row r="24" spans="1:12" ht="14.25" customHeight="1">
      <c r="A24" s="412"/>
      <c r="C24" s="86"/>
      <c r="D24" s="250" t="s">
        <v>503</v>
      </c>
      <c r="E24" s="819" t="s">
        <v>689</v>
      </c>
      <c r="F24" s="819"/>
      <c r="G24" s="819"/>
      <c r="H24" s="819"/>
      <c r="I24" s="550"/>
    </row>
    <row r="25" spans="1:12" ht="42.95" customHeight="1">
      <c r="A25" s="412"/>
      <c r="C25" s="86"/>
      <c r="D25" s="250" t="s">
        <v>504</v>
      </c>
      <c r="E25" s="430" t="s">
        <v>529</v>
      </c>
      <c r="F25" s="422"/>
      <c r="G25" s="658" t="s">
        <v>1946</v>
      </c>
      <c r="H25" s="422" t="s">
        <v>515</v>
      </c>
      <c r="I25" s="816" t="s">
        <v>690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817"/>
    </row>
    <row r="27" spans="1:12" ht="26.1" customHeight="1">
      <c r="A27" s="412"/>
      <c r="C27" s="86"/>
      <c r="D27" s="250" t="s">
        <v>505</v>
      </c>
      <c r="E27" s="819" t="s">
        <v>691</v>
      </c>
      <c r="F27" s="819"/>
      <c r="G27" s="819"/>
      <c r="H27" s="819"/>
      <c r="I27" s="550"/>
    </row>
    <row r="28" spans="1:12" ht="32.1" customHeight="1">
      <c r="A28" s="412"/>
      <c r="C28" s="86"/>
      <c r="D28" s="250" t="s">
        <v>506</v>
      </c>
      <c r="E28" s="430" t="s">
        <v>528</v>
      </c>
      <c r="F28" s="422"/>
      <c r="G28" s="433" t="s">
        <v>1949</v>
      </c>
      <c r="H28" s="422" t="s">
        <v>515</v>
      </c>
      <c r="I28" s="816" t="s">
        <v>553</v>
      </c>
      <c r="K28" s="317" t="s">
        <v>1948</v>
      </c>
      <c r="L28" s="317" t="s">
        <v>1947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817"/>
    </row>
    <row r="30" spans="1:12" ht="59.25" customHeight="1">
      <c r="A30" s="412"/>
      <c r="B30" s="249">
        <v>3</v>
      </c>
      <c r="C30" s="86"/>
      <c r="D30" s="250" t="s">
        <v>72</v>
      </c>
      <c r="E30" s="818" t="s">
        <v>692</v>
      </c>
      <c r="F30" s="818"/>
      <c r="G30" s="818"/>
      <c r="H30" s="818"/>
      <c r="I30" s="550"/>
    </row>
    <row r="31" spans="1:12" ht="42.95" customHeight="1">
      <c r="A31" s="412"/>
      <c r="C31" s="86"/>
      <c r="D31" s="250" t="s">
        <v>507</v>
      </c>
      <c r="E31" s="649" t="s">
        <v>1951</v>
      </c>
      <c r="F31" s="422"/>
      <c r="G31" s="422" t="s">
        <v>515</v>
      </c>
      <c r="H31" s="647" t="s">
        <v>1952</v>
      </c>
      <c r="I31" s="816" t="s">
        <v>554</v>
      </c>
    </row>
    <row r="32" spans="1:12" ht="15" customHeight="1">
      <c r="A32" s="412"/>
      <c r="C32" s="86"/>
      <c r="D32" s="117"/>
      <c r="E32" s="427" t="s">
        <v>331</v>
      </c>
      <c r="F32" s="424"/>
      <c r="G32" s="424"/>
      <c r="H32" s="425"/>
      <c r="I32" s="817"/>
    </row>
    <row r="33" spans="1:12" s="229" customFormat="1" ht="3" customHeight="1">
      <c r="A33" s="412"/>
      <c r="K33" s="416"/>
      <c r="L33" s="416"/>
    </row>
    <row r="34" spans="1:12" ht="24.75" customHeight="1">
      <c r="D34" s="426">
        <v>1</v>
      </c>
      <c r="E34" s="754" t="s">
        <v>688</v>
      </c>
      <c r="F34" s="754"/>
      <c r="G34" s="754"/>
      <c r="H34" s="754"/>
      <c r="I34" s="754"/>
    </row>
  </sheetData>
  <sheetProtection algorithmName="SHA-512" hashValue="NbJ0f07gAcrmVUMgeVNv5L6IoEcko/G6XB0Iv1oB+SIZbUxAGiaB5+wxm8gaL5laIB12uAs4sCUrtDJ576PT1Q==" saltValue="0wv/22vBvGtKI/BtZ63F8Q==" spinCount="100000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 xr:uid="{00000000-0002-0000-15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 xr:uid="{00000000-0002-0000-15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5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500-000003000000}"/>
  </dataValidations>
  <hyperlinks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1f9dda7a-a186-48d2-bbf5-8a7b0664fa43" xr:uid="{00000000-0004-0000-1500-000000000000}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4caf434f-43df-49f7-a9a6-3e697e9b5b8b" xr:uid="{00000000-0004-0000-1500-000001000000}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4caf434f-43df-49f7-a9a6-3e697e9b5b8b" xr:uid="{00000000-0004-0000-1500-000002000000}"/>
    <hyperlink ref="H31" location="'Форма 2.12'!$H$31" tooltip="Кликните по гиперссылке, чтобы перейти по гиперссылке или отредактировать её" display="https://portal.eias.ru/Portal/DownloadPage.aspx?type=12&amp;guid=7a94d992-24ed-43dc-8735-801fadc04110" xr:uid="{00000000-0004-0000-1500-000003000000}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1" t="s">
        <v>549</v>
      </c>
      <c r="E5" s="821"/>
      <c r="F5" s="821"/>
      <c r="G5" s="821"/>
      <c r="H5" s="821"/>
      <c r="I5" s="821"/>
      <c r="J5" s="821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3" t="s">
        <v>510</v>
      </c>
      <c r="E8" s="823"/>
      <c r="F8" s="823"/>
      <c r="G8" s="823"/>
      <c r="H8" s="823"/>
      <c r="I8" s="823"/>
      <c r="J8" s="823"/>
      <c r="K8" s="823" t="s">
        <v>511</v>
      </c>
    </row>
    <row r="9" spans="1:14">
      <c r="D9" s="823" t="s">
        <v>95</v>
      </c>
      <c r="E9" s="823" t="s">
        <v>557</v>
      </c>
      <c r="F9" s="823"/>
      <c r="G9" s="823" t="s">
        <v>558</v>
      </c>
      <c r="H9" s="823"/>
      <c r="I9" s="823"/>
      <c r="J9" s="823"/>
      <c r="K9" s="823"/>
    </row>
    <row r="10" spans="1:14" ht="22.5">
      <c r="D10" s="823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23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50"/>
      <c r="G12" s="650"/>
      <c r="H12" s="650"/>
      <c r="I12" s="666"/>
      <c r="J12" s="651"/>
      <c r="K12" s="816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17"/>
    </row>
    <row r="14" spans="1:14" ht="3" customHeight="1">
      <c r="A14" s="136"/>
      <c r="B14" s="136"/>
      <c r="C14" s="136"/>
    </row>
    <row r="15" spans="1:14" ht="27.75" customHeight="1">
      <c r="E15" s="822" t="s">
        <v>677</v>
      </c>
      <c r="F15" s="822"/>
      <c r="G15" s="822"/>
      <c r="H15" s="822"/>
      <c r="I15" s="822"/>
      <c r="J15" s="822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6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6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6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6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3" t="s">
        <v>317</v>
      </c>
      <c r="E7" s="725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24" t="s">
        <v>318</v>
      </c>
      <c r="E15" s="824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7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1" t="s">
        <v>58</v>
      </c>
      <c r="E7" s="821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8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5" t="s">
        <v>59</v>
      </c>
      <c r="C2" s="825"/>
      <c r="D2" s="825"/>
      <c r="E2" s="597"/>
    </row>
    <row r="3" spans="2:5" ht="3" customHeight="1"/>
    <row r="4" spans="2:5" ht="21.75" customHeight="1" thickBot="1">
      <c r="B4" s="685" t="s">
        <v>1</v>
      </c>
      <c r="C4" s="685" t="s">
        <v>94</v>
      </c>
      <c r="D4" s="685" t="s">
        <v>75</v>
      </c>
    </row>
    <row r="5" spans="2:5" ht="12" thickTop="1"/>
  </sheetData>
  <sheetProtection algorithmName="SHA-512" hashValue="H13qIQkEyWAXTxWHYrOnxky7JXjR4acOrEQdgwnx/QdZIHQSTk0RoXio4nbHWPky2TzljKm+PCHSokRfnyKQAA==" saltValue="o/rXiWTvJZqGOXt0lFZurg==" spinCount="100000" sheet="1" objects="1" scenarios="1" formatColumns="0" formatRows="0" autoFilter="0"/>
  <autoFilter ref="B4:D4" xr:uid="{00000000-0009-0000-0000-000019000000}"/>
  <mergeCells count="1">
    <mergeCell ref="B2:D2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CheckCyan">
    <tabColor indexed="47"/>
  </sheetPr>
  <dimension ref="A1:A86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1</v>
      </c>
    </row>
    <row r="7" spans="1:1">
      <c r="A7" s="665">
        <f>IF('Форма 2.2 | Т-транс'!$R$23="",1,0)</f>
        <v>1</v>
      </c>
    </row>
    <row r="8" spans="1:1">
      <c r="A8" s="665">
        <f>IF('Форма 2.2 | Т-транс'!$T$23="",1,0)</f>
        <v>1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1</v>
      </c>
    </row>
    <row r="17" spans="1:1">
      <c r="A17" s="665">
        <f>IF('Форма 2.2 | Т-пит'!$R$23="",1,0)</f>
        <v>1</v>
      </c>
    </row>
    <row r="18" spans="1:1">
      <c r="A18" s="665">
        <f>IF('Форма 2.2 | Т-пит'!$T$23="",1,0)</f>
        <v>1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0</v>
      </c>
    </row>
    <row r="36" spans="1:1">
      <c r="A36" s="665">
        <f>IF('Форма 2.3 | Т-подкл'!$AG$22="",1,0)</f>
        <v>0</v>
      </c>
    </row>
    <row r="37" spans="1:1">
      <c r="A37" s="665">
        <f>IF('Форма 2.3 | Т-подкл'!$AI$22="",1,0)</f>
        <v>0</v>
      </c>
    </row>
    <row r="38" spans="1:1">
      <c r="A38" s="665">
        <f>IF('Форма 2.3 | Т-подкл'!$Q$22="",1,0)</f>
        <v>0</v>
      </c>
    </row>
    <row r="39" spans="1:1">
      <c r="A39" s="665">
        <f>IF('Форма 2.3 | Т-подкл'!$U$22="",1,0)</f>
        <v>0</v>
      </c>
    </row>
    <row r="40" spans="1:1">
      <c r="A40" s="665">
        <f>IF('Форма 2.3 | Т-подкл'!$Y$22="",1,0)</f>
        <v>0</v>
      </c>
    </row>
    <row r="41" spans="1:1">
      <c r="A41" s="665">
        <f>IF('Форма 2.3 | Т-подкл'!$AH$22="",1,0)</f>
        <v>0</v>
      </c>
    </row>
    <row r="42" spans="1:1">
      <c r="A42" s="665">
        <f>IF('Форма 2.3 | Т-подкл'!$AJ$22="",1,0)</f>
        <v>0</v>
      </c>
    </row>
    <row r="43" spans="1:1">
      <c r="A43" s="665">
        <f>IF('Форма 2.11'!$E$12="",1,0)</f>
        <v>0</v>
      </c>
    </row>
    <row r="44" spans="1:1">
      <c r="A44" s="665">
        <f>IF('Форма 2.11'!$F$12="",1,0)</f>
        <v>0</v>
      </c>
    </row>
    <row r="45" spans="1:1">
      <c r="A45" s="665">
        <f>IF('Форма 2.12'!$G$11="",1,0)</f>
        <v>0</v>
      </c>
    </row>
    <row r="46" spans="1:1">
      <c r="A46" s="665">
        <f>IF('Форма 2.12'!$G$12="",1,0)</f>
        <v>0</v>
      </c>
    </row>
    <row r="47" spans="1:1">
      <c r="A47" s="665">
        <f>IF('Форма 2.12'!$H$12="",1,0)</f>
        <v>0</v>
      </c>
    </row>
    <row r="48" spans="1:1">
      <c r="A48" s="665">
        <f>IF('Форма 2.12'!$H$13="",1,0)</f>
        <v>0</v>
      </c>
    </row>
    <row r="49" spans="1:1">
      <c r="A49" s="665">
        <f>IF('Форма 2.12'!$E$15="",1,0)</f>
        <v>0</v>
      </c>
    </row>
    <row r="50" spans="1:1">
      <c r="A50" s="665">
        <f>IF('Форма 2.12'!$H$15="",1,0)</f>
        <v>0</v>
      </c>
    </row>
    <row r="51" spans="1:1">
      <c r="A51" s="665">
        <f>IF('Форма 2.12'!$G$18="",1,0)</f>
        <v>0</v>
      </c>
    </row>
    <row r="52" spans="1:1">
      <c r="A52" s="665">
        <f>IF('Форма 2.12'!$G$22="",1,0)</f>
        <v>0</v>
      </c>
    </row>
    <row r="53" spans="1:1">
      <c r="A53" s="665">
        <f>IF('Форма 2.12'!$G$25="",1,0)</f>
        <v>0</v>
      </c>
    </row>
    <row r="54" spans="1:1">
      <c r="A54" s="665">
        <f>IF('Форма 2.12'!$E$31="",1,0)</f>
        <v>0</v>
      </c>
    </row>
    <row r="55" spans="1:1">
      <c r="A55" s="665">
        <f>IF('Форма 2.12'!$H$31="",1,0)</f>
        <v>0</v>
      </c>
    </row>
    <row r="56" spans="1:1">
      <c r="A56" s="665">
        <f>IF('Форма 2.12'!$G$28="",1,0)</f>
        <v>0</v>
      </c>
    </row>
    <row r="57" spans="1:1">
      <c r="A57" s="665">
        <f>IF('Форма 1.0.2'!$E$12="",1,0)</f>
        <v>1</v>
      </c>
    </row>
    <row r="58" spans="1:1">
      <c r="A58" s="665">
        <f>IF('Форма 1.0.2'!$F$12="",1,0)</f>
        <v>1</v>
      </c>
    </row>
    <row r="59" spans="1:1">
      <c r="A59" s="665">
        <f>IF('Форма 1.0.2'!$G$12="",1,0)</f>
        <v>1</v>
      </c>
    </row>
    <row r="60" spans="1:1">
      <c r="A60" s="665">
        <f>IF('Форма 1.0.2'!$H$12="",1,0)</f>
        <v>1</v>
      </c>
    </row>
    <row r="61" spans="1:1">
      <c r="A61" s="665">
        <f>IF('Форма 1.0.2'!$I$12="",1,0)</f>
        <v>1</v>
      </c>
    </row>
    <row r="62" spans="1:1">
      <c r="A62" s="665">
        <f>IF('Форма 1.0.2'!$J$12="",1,0)</f>
        <v>1</v>
      </c>
    </row>
    <row r="63" spans="1:1">
      <c r="A63" s="665">
        <f>IF('Сведения об изменении'!$E$12="",1,0)</f>
        <v>1</v>
      </c>
    </row>
    <row r="64" spans="1:1">
      <c r="A64" s="667">
        <f>IF('Форма 2.11'!$F$15="",1,0)</f>
        <v>0</v>
      </c>
    </row>
    <row r="65" spans="1:1">
      <c r="A65" s="667">
        <f>IF('Форма 2.11'!$E$15="",1,0)</f>
        <v>0</v>
      </c>
    </row>
    <row r="66" spans="1:1">
      <c r="A66" s="667">
        <f>IF(Территории!$E$12="",1,0)</f>
        <v>0</v>
      </c>
    </row>
    <row r="67" spans="1:1">
      <c r="A67" s="667">
        <f>IF(Территории!$E$15="",1,0)</f>
        <v>0</v>
      </c>
    </row>
    <row r="68" spans="1:1">
      <c r="A68" s="667">
        <f>IF(Территории!$E$18="",1,0)</f>
        <v>0</v>
      </c>
    </row>
    <row r="69" spans="1:1">
      <c r="A69" s="667">
        <f>IF(Территории!$E$21="",1,0)</f>
        <v>0</v>
      </c>
    </row>
    <row r="70" spans="1:1">
      <c r="A70" s="667">
        <f>IF(Территории!$E$24="",1,0)</f>
        <v>0</v>
      </c>
    </row>
    <row r="71" spans="1:1">
      <c r="A71" s="667">
        <f>IF(Территории!$E$27="",1,0)</f>
        <v>0</v>
      </c>
    </row>
    <row r="72" spans="1:1">
      <c r="A72" s="667">
        <f>IF(Территории!$E$30="",1,0)</f>
        <v>0</v>
      </c>
    </row>
    <row r="73" spans="1:1">
      <c r="A73" s="667">
        <f>IF(Территории!$E$33="",1,0)</f>
        <v>0</v>
      </c>
    </row>
    <row r="74" spans="1:1">
      <c r="A74" s="667">
        <f>IF(Территории!$E$36="",1,0)</f>
        <v>0</v>
      </c>
    </row>
    <row r="75" spans="1:1">
      <c r="A75" s="667">
        <f>IF(Территории!$E$39="",1,0)</f>
        <v>0</v>
      </c>
    </row>
    <row r="76" spans="1:1">
      <c r="A76" s="667">
        <f>IF(Территории!$E$42="",1,0)</f>
        <v>0</v>
      </c>
    </row>
    <row r="77" spans="1:1">
      <c r="A77" s="667">
        <f>IF(Территории!$E$45="",1,0)</f>
        <v>0</v>
      </c>
    </row>
    <row r="78" spans="1:1">
      <c r="A78" s="667">
        <f>IF(Территории!$E$48="",1,0)</f>
        <v>0</v>
      </c>
    </row>
    <row r="79" spans="1:1">
      <c r="A79" s="667">
        <f>IF(Территории!$E$51="",1,0)</f>
        <v>0</v>
      </c>
    </row>
    <row r="80" spans="1:1">
      <c r="A80" s="667">
        <f>IF(Территории!$E$54="",1,0)</f>
        <v>0</v>
      </c>
    </row>
    <row r="81" spans="1:1">
      <c r="A81" s="667">
        <f>IF(Территории!$E$57="",1,0)</f>
        <v>0</v>
      </c>
    </row>
    <row r="82" spans="1:1">
      <c r="A82" s="667">
        <f>IF('Перечень тарифов'!$E$21="",1,0)</f>
        <v>0</v>
      </c>
    </row>
    <row r="83" spans="1:1">
      <c r="A83" s="667">
        <f>IF('Перечень тарифов'!$F$21="",1,0)</f>
        <v>0</v>
      </c>
    </row>
    <row r="84" spans="1:1">
      <c r="A84" s="667">
        <f>IF('Перечень тарифов'!$G$21="",1,0)</f>
        <v>0</v>
      </c>
    </row>
    <row r="85" spans="1:1">
      <c r="A85" s="667">
        <f>IF('Перечень тарифов'!$K$21="",1,0)</f>
        <v>0</v>
      </c>
    </row>
    <row r="86" spans="1:1">
      <c r="A86" s="667">
        <f>IF('Перечень тарифов'!$O$21="",1,0)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84"/>
  </cols>
  <sheetData>
    <row r="1" spans="1:3">
      <c r="A1" s="684" t="s">
        <v>590</v>
      </c>
      <c r="B1" s="684" t="s">
        <v>591</v>
      </c>
      <c r="C1" s="684" t="s">
        <v>70</v>
      </c>
    </row>
    <row r="2" spans="1:3">
      <c r="A2" s="684">
        <v>4189678</v>
      </c>
      <c r="B2" s="684" t="s">
        <v>1390</v>
      </c>
      <c r="C2" s="684" t="s">
        <v>1391</v>
      </c>
    </row>
    <row r="3" spans="1:3">
      <c r="A3" s="684">
        <v>4190415</v>
      </c>
      <c r="B3" s="684" t="s">
        <v>1392</v>
      </c>
      <c r="C3" s="684" t="s">
        <v>1391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1">
        <v>44369.627916666665</v>
      </c>
      <c r="B2" s="11" t="s">
        <v>706</v>
      </c>
      <c r="C2" s="11" t="s">
        <v>494</v>
      </c>
    </row>
    <row r="3" spans="1:4">
      <c r="A3" s="681">
        <v>44369.627928240741</v>
      </c>
      <c r="B3" s="11" t="s">
        <v>707</v>
      </c>
      <c r="C3" s="11" t="s">
        <v>494</v>
      </c>
    </row>
    <row r="4" spans="1:4">
      <c r="A4" s="681">
        <v>44369.628321759257</v>
      </c>
      <c r="B4" s="11" t="s">
        <v>706</v>
      </c>
      <c r="C4" s="11" t="s">
        <v>494</v>
      </c>
    </row>
    <row r="5" spans="1:4">
      <c r="A5" s="681">
        <v>44369.628333333334</v>
      </c>
      <c r="B5" s="11" t="s">
        <v>707</v>
      </c>
      <c r="C5" s="11" t="s">
        <v>494</v>
      </c>
    </row>
    <row r="6" spans="1:4">
      <c r="A6" s="681">
        <v>44369.639988425923</v>
      </c>
      <c r="B6" s="11" t="s">
        <v>706</v>
      </c>
      <c r="C6" s="11" t="s">
        <v>494</v>
      </c>
    </row>
    <row r="7" spans="1:4">
      <c r="A7" s="681">
        <v>44369.64</v>
      </c>
      <c r="B7" s="11" t="s">
        <v>707</v>
      </c>
      <c r="C7" s="11" t="s">
        <v>494</v>
      </c>
    </row>
    <row r="8" spans="1:4">
      <c r="A8" s="681">
        <v>44370.594571759262</v>
      </c>
      <c r="B8" s="11" t="s">
        <v>706</v>
      </c>
      <c r="C8" s="11" t="s">
        <v>494</v>
      </c>
    </row>
    <row r="9" spans="1:4">
      <c r="A9" s="681">
        <v>44370.594594907408</v>
      </c>
      <c r="B9" s="11" t="s">
        <v>707</v>
      </c>
      <c r="C9" s="11" t="s">
        <v>494</v>
      </c>
    </row>
    <row r="10" spans="1:4">
      <c r="A10" s="681">
        <v>44370.642280092594</v>
      </c>
      <c r="B10" s="11" t="s">
        <v>706</v>
      </c>
      <c r="C10" s="11" t="s">
        <v>494</v>
      </c>
    </row>
    <row r="11" spans="1:4">
      <c r="A11" s="681">
        <v>44370.64230324074</v>
      </c>
      <c r="B11" s="11" t="s">
        <v>707</v>
      </c>
      <c r="C11" s="11" t="s">
        <v>494</v>
      </c>
    </row>
  </sheetData>
  <sheetProtection algorithmName="SHA-512" hashValue="bM7AVDyEMnLBPL6fKZQXqqs+ebcg5Ywebvw6bqgRmUOpiPWfs3mrmAN7qL0GUWzFzTByU9vRJwXm7WddBi0Ueg==" saltValue="Ysi1r5KbWUAKmlOtjPsnh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DS">
    <tabColor rgb="FFFFCC99"/>
  </sheetPr>
  <dimension ref="B3:B18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1924</v>
      </c>
    </row>
    <row r="4" spans="2:2">
      <c r="B4" s="490" t="s">
        <v>1925</v>
      </c>
    </row>
    <row r="5" spans="2:2">
      <c r="B5" s="490" t="s">
        <v>1926</v>
      </c>
    </row>
    <row r="6" spans="2:2">
      <c r="B6" s="490" t="s">
        <v>1927</v>
      </c>
    </row>
    <row r="7" spans="2:2">
      <c r="B7" s="384" t="s">
        <v>1928</v>
      </c>
    </row>
    <row r="8" spans="2:2">
      <c r="B8" s="384" t="s">
        <v>1929</v>
      </c>
    </row>
    <row r="9" spans="2:2">
      <c r="B9" s="384" t="s">
        <v>1930</v>
      </c>
    </row>
    <row r="10" spans="2:2">
      <c r="B10" s="384" t="s">
        <v>1931</v>
      </c>
    </row>
    <row r="11" spans="2:2">
      <c r="B11" s="384" t="s">
        <v>1932</v>
      </c>
    </row>
    <row r="12" spans="2:2">
      <c r="B12" s="384" t="s">
        <v>1933</v>
      </c>
    </row>
    <row r="13" spans="2:2">
      <c r="B13" s="384" t="s">
        <v>1934</v>
      </c>
    </row>
    <row r="14" spans="2:2">
      <c r="B14" s="384" t="s">
        <v>1935</v>
      </c>
    </row>
    <row r="15" spans="2:2">
      <c r="B15" s="384" t="s">
        <v>1936</v>
      </c>
    </row>
    <row r="16" spans="2:2">
      <c r="B16" s="384" t="s">
        <v>1937</v>
      </c>
    </row>
    <row r="17" spans="2:2">
      <c r="B17" s="384" t="s">
        <v>1938</v>
      </c>
    </row>
    <row r="18" spans="2:2">
      <c r="B18" s="384" t="s">
        <v>1939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84"/>
    <col min="2" max="2" width="65.28515625" style="684" customWidth="1"/>
    <col min="3" max="3" width="41" style="684" customWidth="1"/>
    <col min="4" max="16384" width="9.140625" style="684"/>
  </cols>
  <sheetData>
    <row r="1" spans="1:2">
      <c r="A1" s="684" t="s">
        <v>333</v>
      </c>
      <c r="B1" s="684" t="s">
        <v>334</v>
      </c>
    </row>
    <row r="2" spans="1:2">
      <c r="A2" s="684">
        <v>4189680</v>
      </c>
      <c r="B2" s="684" t="s">
        <v>391</v>
      </c>
    </row>
    <row r="3" spans="1:2">
      <c r="A3" s="684">
        <v>4189681</v>
      </c>
      <c r="B3" s="684" t="s">
        <v>388</v>
      </c>
    </row>
    <row r="4" spans="1:2">
      <c r="A4" s="684">
        <v>4189682</v>
      </c>
      <c r="B4" s="684" t="s">
        <v>387</v>
      </c>
    </row>
    <row r="5" spans="1:2">
      <c r="A5" s="684">
        <v>4189683</v>
      </c>
      <c r="B5" s="684" t="s">
        <v>386</v>
      </c>
    </row>
    <row r="6" spans="1:2">
      <c r="A6" s="684">
        <v>4189684</v>
      </c>
      <c r="B6" s="684" t="s">
        <v>390</v>
      </c>
    </row>
    <row r="7" spans="1:2">
      <c r="A7" s="684">
        <v>4189685</v>
      </c>
      <c r="B7" s="684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84"/>
    <col min="2" max="2" width="65.28515625" style="684" customWidth="1"/>
    <col min="3" max="3" width="41" style="684" customWidth="1"/>
    <col min="4" max="16384" width="9.140625" style="684"/>
  </cols>
  <sheetData>
    <row r="1" spans="1:2">
      <c r="A1" s="684" t="s">
        <v>333</v>
      </c>
      <c r="B1" s="684" t="s">
        <v>335</v>
      </c>
    </row>
    <row r="2" spans="1:2">
      <c r="A2" s="684">
        <v>4189671</v>
      </c>
      <c r="B2" s="684" t="s">
        <v>1384</v>
      </c>
    </row>
    <row r="3" spans="1:2">
      <c r="A3" s="684">
        <v>4189672</v>
      </c>
      <c r="B3" s="684" t="s">
        <v>1385</v>
      </c>
    </row>
    <row r="4" spans="1:2">
      <c r="A4" s="684">
        <v>4189673</v>
      </c>
      <c r="B4" s="684" t="s">
        <v>1386</v>
      </c>
    </row>
    <row r="5" spans="1:2">
      <c r="A5" s="684">
        <v>4189674</v>
      </c>
      <c r="B5" s="684" t="s">
        <v>1387</v>
      </c>
    </row>
    <row r="6" spans="1:2">
      <c r="A6" s="684">
        <v>4189675</v>
      </c>
      <c r="B6" s="684" t="s">
        <v>1388</v>
      </c>
    </row>
    <row r="7" spans="1:2">
      <c r="A7" s="684">
        <v>4189676</v>
      </c>
      <c r="B7" s="684" t="s">
        <v>1389</v>
      </c>
    </row>
    <row r="8" spans="1:2">
      <c r="A8" s="684">
        <v>4189677</v>
      </c>
      <c r="B8" s="684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651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668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652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abSelected="1" topLeftCell="D34" zoomScaleNormal="100" workbookViewId="0">
      <selection activeCell="F44" sqref="F44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28975327</v>
      </c>
      <c r="G1" s="525"/>
      <c r="I1" s="525"/>
    </row>
    <row r="2" spans="1:12" s="17" customFormat="1" ht="14.25">
      <c r="A2" s="290"/>
      <c r="B2" s="90"/>
      <c r="E2" s="530" t="e">
        <f ca="1">"Код шаблона: " &amp; GetCode()</f>
        <v>#NAME?</v>
      </c>
      <c r="F2" s="602"/>
      <c r="G2" s="529"/>
      <c r="H2" s="529"/>
      <c r="I2" s="529"/>
      <c r="J2" s="529"/>
      <c r="K2" s="529"/>
      <c r="L2" s="529"/>
    </row>
    <row r="3" spans="1:12" ht="14.25">
      <c r="E3" s="531" t="e">
        <f ca="1">"Версия " &amp; GetVersion()</f>
        <v>#NAME?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09" t="s">
        <v>495</v>
      </c>
      <c r="F5" s="710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130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2" t="s">
        <v>1393</v>
      </c>
      <c r="G11" s="518"/>
    </row>
    <row r="12" spans="1:12" ht="27">
      <c r="D12" s="23"/>
      <c r="E12" s="81" t="s">
        <v>540</v>
      </c>
      <c r="F12" s="682" t="s">
        <v>1394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2" t="s">
        <v>45</v>
      </c>
      <c r="G14" s="520"/>
    </row>
    <row r="15" spans="1:12" ht="27" hidden="1">
      <c r="D15" s="23"/>
      <c r="E15" s="81" t="s">
        <v>302</v>
      </c>
      <c r="F15" s="640" t="s">
        <v>708</v>
      </c>
      <c r="G15" s="520"/>
    </row>
    <row r="16" spans="1:12" ht="27" hidden="1">
      <c r="D16" s="23"/>
      <c r="E16" s="81" t="s">
        <v>693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698</v>
      </c>
      <c r="G17" s="627"/>
      <c r="I17" s="54"/>
    </row>
    <row r="18" spans="1:9" ht="27">
      <c r="D18" s="23"/>
      <c r="E18" s="81" t="s">
        <v>577</v>
      </c>
      <c r="F18" s="652" t="s">
        <v>1915</v>
      </c>
      <c r="G18" s="520"/>
    </row>
    <row r="19" spans="1:9" ht="27">
      <c r="D19" s="23"/>
      <c r="E19" s="81" t="s">
        <v>682</v>
      </c>
      <c r="F19" s="653" t="s">
        <v>1393</v>
      </c>
      <c r="G19" s="520"/>
    </row>
    <row r="20" spans="1:9" ht="27">
      <c r="D20" s="23"/>
      <c r="E20" s="81" t="s">
        <v>681</v>
      </c>
      <c r="F20" s="652" t="s">
        <v>1916</v>
      </c>
      <c r="G20" s="520"/>
    </row>
    <row r="21" spans="1:9" ht="27">
      <c r="D21" s="23"/>
      <c r="E21" s="81" t="s">
        <v>576</v>
      </c>
      <c r="F21" s="652" t="s">
        <v>1917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699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700</v>
      </c>
      <c r="F23" s="654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701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702</v>
      </c>
      <c r="F25" s="654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1723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1724</v>
      </c>
      <c r="G31" s="519"/>
    </row>
    <row r="32" spans="1:9" ht="27">
      <c r="C32" s="27"/>
      <c r="D32" s="28"/>
      <c r="E32" s="29" t="s">
        <v>57</v>
      </c>
      <c r="F32" s="467" t="s">
        <v>1725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33.75">
      <c r="A34" s="292"/>
      <c r="D34" s="25"/>
      <c r="E34" s="81" t="s">
        <v>246</v>
      </c>
      <c r="F34" s="655" t="s">
        <v>2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621</v>
      </c>
      <c r="F38" s="652" t="s">
        <v>1918</v>
      </c>
      <c r="G38" s="518"/>
    </row>
    <row r="39" spans="1:9" ht="27">
      <c r="A39" s="294"/>
      <c r="B39" s="92"/>
      <c r="D39" s="32"/>
      <c r="E39" s="40" t="s">
        <v>622</v>
      </c>
      <c r="F39" s="652" t="s">
        <v>1919</v>
      </c>
      <c r="G39" s="518"/>
    </row>
    <row r="40" spans="1:9" ht="19.5">
      <c r="D40" s="23"/>
      <c r="E40" s="24"/>
      <c r="F40" s="605" t="s">
        <v>653</v>
      </c>
      <c r="G40" s="20"/>
    </row>
    <row r="41" spans="1:9" ht="27">
      <c r="A41" s="294"/>
      <c r="D41" s="20"/>
      <c r="E41" s="603" t="s">
        <v>90</v>
      </c>
      <c r="F41" s="663" t="s">
        <v>1920</v>
      </c>
      <c r="G41" s="518"/>
    </row>
    <row r="42" spans="1:9" ht="27">
      <c r="A42" s="294"/>
      <c r="B42" s="92"/>
      <c r="D42" s="32"/>
      <c r="E42" s="603" t="s">
        <v>91</v>
      </c>
      <c r="F42" s="663" t="s">
        <v>1921</v>
      </c>
      <c r="G42" s="518"/>
    </row>
    <row r="43" spans="1:9" ht="27">
      <c r="A43" s="294"/>
      <c r="B43" s="92"/>
      <c r="D43" s="32"/>
      <c r="E43" s="603" t="s">
        <v>654</v>
      </c>
      <c r="F43" s="663" t="s">
        <v>1922</v>
      </c>
      <c r="G43" s="518"/>
    </row>
    <row r="44" spans="1:9" ht="27">
      <c r="D44" s="23"/>
      <c r="E44" s="604" t="s">
        <v>655</v>
      </c>
      <c r="F44" s="663" t="s">
        <v>1923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1"/>
      <c r="F52" s="711"/>
      <c r="G52" s="711"/>
      <c r="H52" s="711"/>
      <c r="I52" s="711"/>
    </row>
  </sheetData>
  <sheetProtection algorithmName="SHA-512" hashValue="E+CL9YRorpB+j/Wey1dLNjdVzX48K9091RVhlYR+k674BCjsGD7luoCWvrHitoMQiFJ/SXHWCwXQ6O8esAAPkQ==" saltValue="rXXZPiO2mygcgBWSjnYwxg==" spinCount="100000" sheet="1" objects="1" scenarios="1" formatColumns="0" formatRows="0"/>
  <dataConsolidate leftLabels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SH_REESTR_ORG">
    <tabColor indexed="47"/>
  </sheetPr>
  <dimension ref="A1:J154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1383</v>
      </c>
      <c r="B1" s="4" t="s">
        <v>1395</v>
      </c>
      <c r="C1" s="4" t="s">
        <v>1396</v>
      </c>
      <c r="D1" s="4" t="s">
        <v>1397</v>
      </c>
      <c r="E1" s="4" t="s">
        <v>1398</v>
      </c>
      <c r="F1" s="4" t="s">
        <v>1399</v>
      </c>
      <c r="G1" s="4" t="s">
        <v>1400</v>
      </c>
      <c r="H1" s="4" t="s">
        <v>1401</v>
      </c>
      <c r="I1" s="4" t="s">
        <v>1402</v>
      </c>
    </row>
    <row r="2" spans="1:10">
      <c r="A2" s="4">
        <v>1</v>
      </c>
      <c r="B2" s="4" t="s">
        <v>1403</v>
      </c>
      <c r="C2" s="4" t="s">
        <v>130</v>
      </c>
      <c r="D2" s="4" t="s">
        <v>1404</v>
      </c>
      <c r="E2" s="4" t="s">
        <v>1405</v>
      </c>
      <c r="F2" s="4" t="s">
        <v>1406</v>
      </c>
      <c r="G2" s="4" t="s">
        <v>1407</v>
      </c>
      <c r="J2" s="4" t="s">
        <v>1914</v>
      </c>
    </row>
    <row r="3" spans="1:10">
      <c r="A3" s="4">
        <v>2</v>
      </c>
      <c r="B3" s="4" t="s">
        <v>1403</v>
      </c>
      <c r="C3" s="4" t="s">
        <v>130</v>
      </c>
      <c r="D3" s="4" t="s">
        <v>1408</v>
      </c>
      <c r="E3" s="4" t="s">
        <v>1409</v>
      </c>
      <c r="F3" s="4" t="s">
        <v>1410</v>
      </c>
      <c r="G3" s="4" t="s">
        <v>1411</v>
      </c>
      <c r="J3" s="4" t="s">
        <v>1914</v>
      </c>
    </row>
    <row r="4" spans="1:10">
      <c r="A4" s="4">
        <v>3</v>
      </c>
      <c r="B4" s="4" t="s">
        <v>1403</v>
      </c>
      <c r="C4" s="4" t="s">
        <v>130</v>
      </c>
      <c r="D4" s="4" t="s">
        <v>1412</v>
      </c>
      <c r="E4" s="4" t="s">
        <v>1413</v>
      </c>
      <c r="F4" s="4" t="s">
        <v>1414</v>
      </c>
      <c r="G4" s="4" t="s">
        <v>1415</v>
      </c>
      <c r="H4" s="4" t="s">
        <v>1416</v>
      </c>
      <c r="J4" s="4" t="s">
        <v>1914</v>
      </c>
    </row>
    <row r="5" spans="1:10">
      <c r="A5" s="4">
        <v>4</v>
      </c>
      <c r="B5" s="4" t="s">
        <v>1403</v>
      </c>
      <c r="C5" s="4" t="s">
        <v>130</v>
      </c>
      <c r="D5" s="4" t="s">
        <v>1417</v>
      </c>
      <c r="E5" s="4" t="s">
        <v>1418</v>
      </c>
      <c r="F5" s="4" t="s">
        <v>1419</v>
      </c>
      <c r="G5" s="4" t="s">
        <v>1420</v>
      </c>
      <c r="J5" s="4" t="s">
        <v>1914</v>
      </c>
    </row>
    <row r="6" spans="1:10">
      <c r="A6" s="4">
        <v>5</v>
      </c>
      <c r="B6" s="4" t="s">
        <v>1403</v>
      </c>
      <c r="C6" s="4" t="s">
        <v>130</v>
      </c>
      <c r="D6" s="4" t="s">
        <v>1421</v>
      </c>
      <c r="E6" s="4" t="s">
        <v>1422</v>
      </c>
      <c r="F6" s="4" t="s">
        <v>1423</v>
      </c>
      <c r="G6" s="4" t="s">
        <v>1424</v>
      </c>
      <c r="J6" s="4" t="s">
        <v>1914</v>
      </c>
    </row>
    <row r="7" spans="1:10">
      <c r="A7" s="4">
        <v>6</v>
      </c>
      <c r="B7" s="4" t="s">
        <v>1403</v>
      </c>
      <c r="C7" s="4" t="s">
        <v>130</v>
      </c>
      <c r="D7" s="4" t="s">
        <v>1425</v>
      </c>
      <c r="E7" s="4" t="s">
        <v>1426</v>
      </c>
      <c r="F7" s="4" t="s">
        <v>1427</v>
      </c>
      <c r="G7" s="4" t="s">
        <v>1428</v>
      </c>
      <c r="J7" s="4" t="s">
        <v>1914</v>
      </c>
    </row>
    <row r="8" spans="1:10">
      <c r="A8" s="4">
        <v>7</v>
      </c>
      <c r="B8" s="4" t="s">
        <v>1403</v>
      </c>
      <c r="C8" s="4" t="s">
        <v>130</v>
      </c>
      <c r="D8" s="4" t="s">
        <v>1429</v>
      </c>
      <c r="E8" s="4" t="s">
        <v>1430</v>
      </c>
      <c r="F8" s="4" t="s">
        <v>1431</v>
      </c>
      <c r="G8" s="4" t="s">
        <v>1420</v>
      </c>
      <c r="J8" s="4" t="s">
        <v>1914</v>
      </c>
    </row>
    <row r="9" spans="1:10">
      <c r="A9" s="4">
        <v>8</v>
      </c>
      <c r="B9" s="4" t="s">
        <v>1403</v>
      </c>
      <c r="C9" s="4" t="s">
        <v>130</v>
      </c>
      <c r="D9" s="4" t="s">
        <v>1432</v>
      </c>
      <c r="E9" s="4" t="s">
        <v>1433</v>
      </c>
      <c r="F9" s="4" t="s">
        <v>1434</v>
      </c>
      <c r="G9" s="4" t="s">
        <v>1420</v>
      </c>
      <c r="J9" s="4" t="s">
        <v>1914</v>
      </c>
    </row>
    <row r="10" spans="1:10">
      <c r="A10" s="4">
        <v>9</v>
      </c>
      <c r="B10" s="4" t="s">
        <v>1403</v>
      </c>
      <c r="C10" s="4" t="s">
        <v>130</v>
      </c>
      <c r="D10" s="4" t="s">
        <v>1435</v>
      </c>
      <c r="E10" s="4" t="s">
        <v>1436</v>
      </c>
      <c r="F10" s="4" t="s">
        <v>1437</v>
      </c>
      <c r="G10" s="4" t="s">
        <v>1438</v>
      </c>
      <c r="J10" s="4" t="s">
        <v>1914</v>
      </c>
    </row>
    <row r="11" spans="1:10">
      <c r="A11" s="4">
        <v>10</v>
      </c>
      <c r="B11" s="4" t="s">
        <v>1403</v>
      </c>
      <c r="C11" s="4" t="s">
        <v>130</v>
      </c>
      <c r="D11" s="4" t="s">
        <v>1439</v>
      </c>
      <c r="E11" s="4" t="s">
        <v>1440</v>
      </c>
      <c r="F11" s="4" t="s">
        <v>1441</v>
      </c>
      <c r="G11" s="4" t="s">
        <v>1420</v>
      </c>
      <c r="J11" s="4" t="s">
        <v>1914</v>
      </c>
    </row>
    <row r="12" spans="1:10">
      <c r="A12" s="4">
        <v>11</v>
      </c>
      <c r="B12" s="4" t="s">
        <v>1403</v>
      </c>
      <c r="C12" s="4" t="s">
        <v>130</v>
      </c>
      <c r="D12" s="4" t="s">
        <v>1442</v>
      </c>
      <c r="E12" s="4" t="s">
        <v>1443</v>
      </c>
      <c r="F12" s="4" t="s">
        <v>1444</v>
      </c>
      <c r="G12" s="4" t="s">
        <v>1420</v>
      </c>
      <c r="J12" s="4" t="s">
        <v>1914</v>
      </c>
    </row>
    <row r="13" spans="1:10">
      <c r="A13" s="4">
        <v>12</v>
      </c>
      <c r="B13" s="4" t="s">
        <v>1403</v>
      </c>
      <c r="C13" s="4" t="s">
        <v>130</v>
      </c>
      <c r="D13" s="4" t="s">
        <v>1445</v>
      </c>
      <c r="E13" s="4" t="s">
        <v>1446</v>
      </c>
      <c r="F13" s="4" t="s">
        <v>1447</v>
      </c>
      <c r="G13" s="4" t="s">
        <v>1448</v>
      </c>
      <c r="J13" s="4" t="s">
        <v>1914</v>
      </c>
    </row>
    <row r="14" spans="1:10">
      <c r="A14" s="4">
        <v>13</v>
      </c>
      <c r="B14" s="4" t="s">
        <v>1403</v>
      </c>
      <c r="C14" s="4" t="s">
        <v>130</v>
      </c>
      <c r="D14" s="4" t="s">
        <v>1449</v>
      </c>
      <c r="E14" s="4" t="s">
        <v>1450</v>
      </c>
      <c r="F14" s="4" t="s">
        <v>1451</v>
      </c>
      <c r="G14" s="4" t="s">
        <v>1424</v>
      </c>
      <c r="J14" s="4" t="s">
        <v>1914</v>
      </c>
    </row>
    <row r="15" spans="1:10">
      <c r="A15" s="4">
        <v>14</v>
      </c>
      <c r="B15" s="4" t="s">
        <v>1403</v>
      </c>
      <c r="C15" s="4" t="s">
        <v>130</v>
      </c>
      <c r="D15" s="4" t="s">
        <v>1452</v>
      </c>
      <c r="E15" s="4" t="s">
        <v>1453</v>
      </c>
      <c r="F15" s="4" t="s">
        <v>1454</v>
      </c>
      <c r="G15" s="4" t="s">
        <v>1428</v>
      </c>
      <c r="J15" s="4" t="s">
        <v>1914</v>
      </c>
    </row>
    <row r="16" spans="1:10">
      <c r="A16" s="4">
        <v>15</v>
      </c>
      <c r="B16" s="4" t="s">
        <v>1403</v>
      </c>
      <c r="C16" s="4" t="s">
        <v>130</v>
      </c>
      <c r="D16" s="4" t="s">
        <v>1455</v>
      </c>
      <c r="E16" s="4" t="s">
        <v>1456</v>
      </c>
      <c r="F16" s="4" t="s">
        <v>1457</v>
      </c>
      <c r="G16" s="4" t="s">
        <v>1458</v>
      </c>
      <c r="J16" s="4" t="s">
        <v>1914</v>
      </c>
    </row>
    <row r="17" spans="1:10">
      <c r="A17" s="4">
        <v>16</v>
      </c>
      <c r="B17" s="4" t="s">
        <v>1403</v>
      </c>
      <c r="C17" s="4" t="s">
        <v>130</v>
      </c>
      <c r="D17" s="4" t="s">
        <v>1459</v>
      </c>
      <c r="E17" s="4" t="s">
        <v>1460</v>
      </c>
      <c r="F17" s="4" t="s">
        <v>1461</v>
      </c>
      <c r="G17" s="4" t="s">
        <v>1462</v>
      </c>
      <c r="J17" s="4" t="s">
        <v>1914</v>
      </c>
    </row>
    <row r="18" spans="1:10">
      <c r="A18" s="4">
        <v>17</v>
      </c>
      <c r="B18" s="4" t="s">
        <v>1403</v>
      </c>
      <c r="C18" s="4" t="s">
        <v>130</v>
      </c>
      <c r="D18" s="4" t="s">
        <v>1463</v>
      </c>
      <c r="E18" s="4" t="s">
        <v>1464</v>
      </c>
      <c r="F18" s="4" t="s">
        <v>1465</v>
      </c>
      <c r="G18" s="4" t="s">
        <v>1466</v>
      </c>
      <c r="J18" s="4" t="s">
        <v>1914</v>
      </c>
    </row>
    <row r="19" spans="1:10">
      <c r="A19" s="4">
        <v>18</v>
      </c>
      <c r="B19" s="4" t="s">
        <v>1403</v>
      </c>
      <c r="C19" s="4" t="s">
        <v>130</v>
      </c>
      <c r="D19" s="4" t="s">
        <v>1467</v>
      </c>
      <c r="E19" s="4" t="s">
        <v>1468</v>
      </c>
      <c r="F19" s="4" t="s">
        <v>1469</v>
      </c>
      <c r="G19" s="4" t="s">
        <v>1415</v>
      </c>
      <c r="J19" s="4" t="s">
        <v>1914</v>
      </c>
    </row>
    <row r="20" spans="1:10">
      <c r="A20" s="4">
        <v>19</v>
      </c>
      <c r="B20" s="4" t="s">
        <v>1403</v>
      </c>
      <c r="C20" s="4" t="s">
        <v>130</v>
      </c>
      <c r="D20" s="4" t="s">
        <v>1470</v>
      </c>
      <c r="E20" s="4" t="s">
        <v>1471</v>
      </c>
      <c r="F20" s="4" t="s">
        <v>1472</v>
      </c>
      <c r="G20" s="4" t="s">
        <v>1415</v>
      </c>
      <c r="J20" s="4" t="s">
        <v>1914</v>
      </c>
    </row>
    <row r="21" spans="1:10">
      <c r="A21" s="4">
        <v>20</v>
      </c>
      <c r="B21" s="4" t="s">
        <v>1403</v>
      </c>
      <c r="C21" s="4" t="s">
        <v>130</v>
      </c>
      <c r="D21" s="4" t="s">
        <v>1473</v>
      </c>
      <c r="E21" s="4" t="s">
        <v>1474</v>
      </c>
      <c r="F21" s="4" t="s">
        <v>1475</v>
      </c>
      <c r="G21" s="4" t="s">
        <v>1415</v>
      </c>
      <c r="J21" s="4" t="s">
        <v>1914</v>
      </c>
    </row>
    <row r="22" spans="1:10">
      <c r="A22" s="4">
        <v>21</v>
      </c>
      <c r="B22" s="4" t="s">
        <v>1403</v>
      </c>
      <c r="C22" s="4" t="s">
        <v>130</v>
      </c>
      <c r="D22" s="4" t="s">
        <v>1476</v>
      </c>
      <c r="E22" s="4" t="s">
        <v>1477</v>
      </c>
      <c r="F22" s="4" t="s">
        <v>1478</v>
      </c>
      <c r="G22" s="4" t="s">
        <v>1479</v>
      </c>
      <c r="H22" s="4" t="s">
        <v>1480</v>
      </c>
      <c r="J22" s="4" t="s">
        <v>1914</v>
      </c>
    </row>
    <row r="23" spans="1:10">
      <c r="A23" s="4">
        <v>22</v>
      </c>
      <c r="B23" s="4" t="s">
        <v>1403</v>
      </c>
      <c r="C23" s="4" t="s">
        <v>130</v>
      </c>
      <c r="D23" s="4" t="s">
        <v>1481</v>
      </c>
      <c r="E23" s="4" t="s">
        <v>1482</v>
      </c>
      <c r="F23" s="4" t="s">
        <v>1483</v>
      </c>
      <c r="G23" s="4" t="s">
        <v>1420</v>
      </c>
      <c r="J23" s="4" t="s">
        <v>1914</v>
      </c>
    </row>
    <row r="24" spans="1:10">
      <c r="A24" s="4">
        <v>23</v>
      </c>
      <c r="B24" s="4" t="s">
        <v>1403</v>
      </c>
      <c r="C24" s="4" t="s">
        <v>130</v>
      </c>
      <c r="D24" s="4" t="s">
        <v>1484</v>
      </c>
      <c r="E24" s="4" t="s">
        <v>1485</v>
      </c>
      <c r="F24" s="4" t="s">
        <v>1486</v>
      </c>
      <c r="G24" s="4" t="s">
        <v>1415</v>
      </c>
      <c r="J24" s="4" t="s">
        <v>1914</v>
      </c>
    </row>
    <row r="25" spans="1:10">
      <c r="A25" s="4">
        <v>24</v>
      </c>
      <c r="B25" s="4" t="s">
        <v>1403</v>
      </c>
      <c r="C25" s="4" t="s">
        <v>130</v>
      </c>
      <c r="D25" s="4" t="s">
        <v>1487</v>
      </c>
      <c r="E25" s="4" t="s">
        <v>1488</v>
      </c>
      <c r="F25" s="4" t="s">
        <v>1489</v>
      </c>
      <c r="G25" s="4" t="s">
        <v>1415</v>
      </c>
      <c r="J25" s="4" t="s">
        <v>1914</v>
      </c>
    </row>
    <row r="26" spans="1:10">
      <c r="A26" s="4">
        <v>25</v>
      </c>
      <c r="B26" s="4" t="s">
        <v>1403</v>
      </c>
      <c r="C26" s="4" t="s">
        <v>130</v>
      </c>
      <c r="D26" s="4" t="s">
        <v>1490</v>
      </c>
      <c r="E26" s="4" t="s">
        <v>1491</v>
      </c>
      <c r="F26" s="4" t="s">
        <v>1492</v>
      </c>
      <c r="G26" s="4" t="s">
        <v>1415</v>
      </c>
      <c r="J26" s="4" t="s">
        <v>1914</v>
      </c>
    </row>
    <row r="27" spans="1:10">
      <c r="A27" s="4">
        <v>26</v>
      </c>
      <c r="B27" s="4" t="s">
        <v>1403</v>
      </c>
      <c r="C27" s="4" t="s">
        <v>130</v>
      </c>
      <c r="D27" s="4" t="s">
        <v>1493</v>
      </c>
      <c r="E27" s="4" t="s">
        <v>1494</v>
      </c>
      <c r="F27" s="4" t="s">
        <v>1495</v>
      </c>
      <c r="G27" s="4" t="s">
        <v>1496</v>
      </c>
      <c r="J27" s="4" t="s">
        <v>1914</v>
      </c>
    </row>
    <row r="28" spans="1:10">
      <c r="A28" s="4">
        <v>27</v>
      </c>
      <c r="B28" s="4" t="s">
        <v>1403</v>
      </c>
      <c r="C28" s="4" t="s">
        <v>130</v>
      </c>
      <c r="D28" s="4" t="s">
        <v>1497</v>
      </c>
      <c r="E28" s="4" t="s">
        <v>1498</v>
      </c>
      <c r="F28" s="4" t="s">
        <v>1499</v>
      </c>
      <c r="G28" s="4" t="s">
        <v>1415</v>
      </c>
      <c r="J28" s="4" t="s">
        <v>1914</v>
      </c>
    </row>
    <row r="29" spans="1:10">
      <c r="A29" s="4">
        <v>28</v>
      </c>
      <c r="B29" s="4" t="s">
        <v>1403</v>
      </c>
      <c r="C29" s="4" t="s">
        <v>130</v>
      </c>
      <c r="D29" s="4" t="s">
        <v>1500</v>
      </c>
      <c r="E29" s="4" t="s">
        <v>1501</v>
      </c>
      <c r="F29" s="4" t="s">
        <v>1502</v>
      </c>
      <c r="G29" s="4" t="s">
        <v>1424</v>
      </c>
      <c r="J29" s="4" t="s">
        <v>1914</v>
      </c>
    </row>
    <row r="30" spans="1:10">
      <c r="A30" s="4">
        <v>29</v>
      </c>
      <c r="B30" s="4" t="s">
        <v>1403</v>
      </c>
      <c r="C30" s="4" t="s">
        <v>130</v>
      </c>
      <c r="D30" s="4" t="s">
        <v>1503</v>
      </c>
      <c r="E30" s="4" t="s">
        <v>1504</v>
      </c>
      <c r="F30" s="4" t="s">
        <v>1505</v>
      </c>
      <c r="G30" s="4" t="s">
        <v>1415</v>
      </c>
      <c r="J30" s="4" t="s">
        <v>1914</v>
      </c>
    </row>
    <row r="31" spans="1:10">
      <c r="A31" s="4">
        <v>30</v>
      </c>
      <c r="B31" s="4" t="s">
        <v>1403</v>
      </c>
      <c r="C31" s="4" t="s">
        <v>130</v>
      </c>
      <c r="D31" s="4" t="s">
        <v>1506</v>
      </c>
      <c r="E31" s="4" t="s">
        <v>1507</v>
      </c>
      <c r="F31" s="4" t="s">
        <v>1508</v>
      </c>
      <c r="G31" s="4" t="s">
        <v>1509</v>
      </c>
      <c r="J31" s="4" t="s">
        <v>1914</v>
      </c>
    </row>
    <row r="32" spans="1:10">
      <c r="A32" s="4">
        <v>31</v>
      </c>
      <c r="B32" s="4" t="s">
        <v>1403</v>
      </c>
      <c r="C32" s="4" t="s">
        <v>130</v>
      </c>
      <c r="D32" s="4" t="s">
        <v>1510</v>
      </c>
      <c r="E32" s="4" t="s">
        <v>1511</v>
      </c>
      <c r="F32" s="4" t="s">
        <v>1512</v>
      </c>
      <c r="G32" s="4" t="s">
        <v>1424</v>
      </c>
      <c r="H32" s="4" t="s">
        <v>1513</v>
      </c>
      <c r="J32" s="4" t="s">
        <v>1914</v>
      </c>
    </row>
    <row r="33" spans="1:10">
      <c r="A33" s="4">
        <v>32</v>
      </c>
      <c r="B33" s="4" t="s">
        <v>1403</v>
      </c>
      <c r="C33" s="4" t="s">
        <v>130</v>
      </c>
      <c r="D33" s="4" t="s">
        <v>1514</v>
      </c>
      <c r="E33" s="4" t="s">
        <v>1515</v>
      </c>
      <c r="F33" s="4" t="s">
        <v>1516</v>
      </c>
      <c r="G33" s="4" t="s">
        <v>1517</v>
      </c>
      <c r="J33" s="4" t="s">
        <v>1914</v>
      </c>
    </row>
    <row r="34" spans="1:10">
      <c r="A34" s="4">
        <v>33</v>
      </c>
      <c r="B34" s="4" t="s">
        <v>1403</v>
      </c>
      <c r="C34" s="4" t="s">
        <v>130</v>
      </c>
      <c r="D34" s="4" t="s">
        <v>1518</v>
      </c>
      <c r="E34" s="4" t="s">
        <v>1519</v>
      </c>
      <c r="F34" s="4" t="s">
        <v>1520</v>
      </c>
      <c r="G34" s="4" t="s">
        <v>1521</v>
      </c>
      <c r="H34" s="4" t="s">
        <v>1522</v>
      </c>
      <c r="J34" s="4" t="s">
        <v>1914</v>
      </c>
    </row>
    <row r="35" spans="1:10">
      <c r="A35" s="4">
        <v>34</v>
      </c>
      <c r="B35" s="4" t="s">
        <v>1403</v>
      </c>
      <c r="C35" s="4" t="s">
        <v>130</v>
      </c>
      <c r="D35" s="4" t="s">
        <v>1523</v>
      </c>
      <c r="E35" s="4" t="s">
        <v>1524</v>
      </c>
      <c r="F35" s="4" t="s">
        <v>1525</v>
      </c>
      <c r="G35" s="4" t="s">
        <v>1521</v>
      </c>
      <c r="J35" s="4" t="s">
        <v>1914</v>
      </c>
    </row>
    <row r="36" spans="1:10">
      <c r="A36" s="4">
        <v>35</v>
      </c>
      <c r="B36" s="4" t="s">
        <v>1403</v>
      </c>
      <c r="C36" s="4" t="s">
        <v>130</v>
      </c>
      <c r="D36" s="4" t="s">
        <v>1526</v>
      </c>
      <c r="E36" s="4" t="s">
        <v>1527</v>
      </c>
      <c r="F36" s="4" t="s">
        <v>1528</v>
      </c>
      <c r="G36" s="4" t="s">
        <v>1529</v>
      </c>
      <c r="H36" s="4" t="s">
        <v>1530</v>
      </c>
      <c r="J36" s="4" t="s">
        <v>1914</v>
      </c>
    </row>
    <row r="37" spans="1:10">
      <c r="A37" s="4">
        <v>36</v>
      </c>
      <c r="B37" s="4" t="s">
        <v>1403</v>
      </c>
      <c r="C37" s="4" t="s">
        <v>130</v>
      </c>
      <c r="D37" s="4" t="s">
        <v>1531</v>
      </c>
      <c r="E37" s="4" t="s">
        <v>1532</v>
      </c>
      <c r="F37" s="4" t="s">
        <v>1533</v>
      </c>
      <c r="G37" s="4" t="s">
        <v>1479</v>
      </c>
      <c r="J37" s="4" t="s">
        <v>1914</v>
      </c>
    </row>
    <row r="38" spans="1:10">
      <c r="A38" s="4">
        <v>37</v>
      </c>
      <c r="B38" s="4" t="s">
        <v>1403</v>
      </c>
      <c r="C38" s="4" t="s">
        <v>130</v>
      </c>
      <c r="D38" s="4" t="s">
        <v>1534</v>
      </c>
      <c r="E38" s="4" t="s">
        <v>1535</v>
      </c>
      <c r="F38" s="4" t="s">
        <v>1536</v>
      </c>
      <c r="G38" s="4" t="s">
        <v>1428</v>
      </c>
      <c r="J38" s="4" t="s">
        <v>1914</v>
      </c>
    </row>
    <row r="39" spans="1:10">
      <c r="A39" s="4">
        <v>38</v>
      </c>
      <c r="B39" s="4" t="s">
        <v>1403</v>
      </c>
      <c r="C39" s="4" t="s">
        <v>130</v>
      </c>
      <c r="D39" s="4" t="s">
        <v>1537</v>
      </c>
      <c r="E39" s="4" t="s">
        <v>1538</v>
      </c>
      <c r="F39" s="4" t="s">
        <v>1539</v>
      </c>
      <c r="G39" s="4" t="s">
        <v>1521</v>
      </c>
      <c r="J39" s="4" t="s">
        <v>1914</v>
      </c>
    </row>
    <row r="40" spans="1:10">
      <c r="A40" s="4">
        <v>39</v>
      </c>
      <c r="B40" s="4" t="s">
        <v>1403</v>
      </c>
      <c r="C40" s="4" t="s">
        <v>130</v>
      </c>
      <c r="D40" s="4" t="s">
        <v>1540</v>
      </c>
      <c r="E40" s="4" t="s">
        <v>1541</v>
      </c>
      <c r="F40" s="4" t="s">
        <v>1542</v>
      </c>
      <c r="G40" s="4" t="s">
        <v>1521</v>
      </c>
      <c r="J40" s="4" t="s">
        <v>1914</v>
      </c>
    </row>
    <row r="41" spans="1:10">
      <c r="A41" s="4">
        <v>40</v>
      </c>
      <c r="B41" s="4" t="s">
        <v>1403</v>
      </c>
      <c r="C41" s="4" t="s">
        <v>130</v>
      </c>
      <c r="D41" s="4" t="s">
        <v>1543</v>
      </c>
      <c r="E41" s="4" t="s">
        <v>1544</v>
      </c>
      <c r="F41" s="4" t="s">
        <v>1545</v>
      </c>
      <c r="G41" s="4" t="s">
        <v>1546</v>
      </c>
      <c r="J41" s="4" t="s">
        <v>1914</v>
      </c>
    </row>
    <row r="42" spans="1:10">
      <c r="A42" s="4">
        <v>41</v>
      </c>
      <c r="B42" s="4" t="s">
        <v>1403</v>
      </c>
      <c r="C42" s="4" t="s">
        <v>130</v>
      </c>
      <c r="D42" s="4" t="s">
        <v>1547</v>
      </c>
      <c r="E42" s="4" t="s">
        <v>1548</v>
      </c>
      <c r="F42" s="4" t="s">
        <v>1549</v>
      </c>
      <c r="G42" s="4" t="s">
        <v>1550</v>
      </c>
      <c r="J42" s="4" t="s">
        <v>1914</v>
      </c>
    </row>
    <row r="43" spans="1:10">
      <c r="A43" s="4">
        <v>42</v>
      </c>
      <c r="B43" s="4" t="s">
        <v>1403</v>
      </c>
      <c r="C43" s="4" t="s">
        <v>130</v>
      </c>
      <c r="D43" s="4" t="s">
        <v>1551</v>
      </c>
      <c r="E43" s="4" t="s">
        <v>1552</v>
      </c>
      <c r="F43" s="4" t="s">
        <v>1553</v>
      </c>
      <c r="G43" s="4" t="s">
        <v>1554</v>
      </c>
      <c r="J43" s="4" t="s">
        <v>1914</v>
      </c>
    </row>
    <row r="44" spans="1:10">
      <c r="A44" s="4">
        <v>43</v>
      </c>
      <c r="B44" s="4" t="s">
        <v>1403</v>
      </c>
      <c r="C44" s="4" t="s">
        <v>130</v>
      </c>
      <c r="D44" s="4" t="s">
        <v>1555</v>
      </c>
      <c r="E44" s="4" t="s">
        <v>1556</v>
      </c>
      <c r="F44" s="4" t="s">
        <v>1557</v>
      </c>
      <c r="G44" s="4" t="s">
        <v>1554</v>
      </c>
      <c r="J44" s="4" t="s">
        <v>1914</v>
      </c>
    </row>
    <row r="45" spans="1:10">
      <c r="A45" s="4">
        <v>44</v>
      </c>
      <c r="B45" s="4" t="s">
        <v>1403</v>
      </c>
      <c r="C45" s="4" t="s">
        <v>130</v>
      </c>
      <c r="D45" s="4" t="s">
        <v>1558</v>
      </c>
      <c r="E45" s="4" t="s">
        <v>1559</v>
      </c>
      <c r="F45" s="4" t="s">
        <v>1560</v>
      </c>
      <c r="G45" s="4" t="s">
        <v>1554</v>
      </c>
      <c r="J45" s="4" t="s">
        <v>1914</v>
      </c>
    </row>
    <row r="46" spans="1:10">
      <c r="A46" s="4">
        <v>45</v>
      </c>
      <c r="B46" s="4" t="s">
        <v>1403</v>
      </c>
      <c r="C46" s="4" t="s">
        <v>130</v>
      </c>
      <c r="D46" s="4" t="s">
        <v>1561</v>
      </c>
      <c r="E46" s="4" t="s">
        <v>1562</v>
      </c>
      <c r="F46" s="4" t="s">
        <v>1563</v>
      </c>
      <c r="G46" s="4" t="s">
        <v>1415</v>
      </c>
      <c r="J46" s="4" t="s">
        <v>1914</v>
      </c>
    </row>
    <row r="47" spans="1:10">
      <c r="A47" s="4">
        <v>46</v>
      </c>
      <c r="B47" s="4" t="s">
        <v>1403</v>
      </c>
      <c r="C47" s="4" t="s">
        <v>130</v>
      </c>
      <c r="D47" s="4" t="s">
        <v>1564</v>
      </c>
      <c r="E47" s="4" t="s">
        <v>1565</v>
      </c>
      <c r="F47" s="4" t="s">
        <v>1566</v>
      </c>
      <c r="G47" s="4" t="s">
        <v>1554</v>
      </c>
      <c r="J47" s="4" t="s">
        <v>1914</v>
      </c>
    </row>
    <row r="48" spans="1:10">
      <c r="A48" s="4">
        <v>47</v>
      </c>
      <c r="B48" s="4" t="s">
        <v>1403</v>
      </c>
      <c r="C48" s="4" t="s">
        <v>130</v>
      </c>
      <c r="D48" s="4" t="s">
        <v>1567</v>
      </c>
      <c r="E48" s="4" t="s">
        <v>1568</v>
      </c>
      <c r="F48" s="4" t="s">
        <v>1569</v>
      </c>
      <c r="G48" s="4" t="s">
        <v>1428</v>
      </c>
      <c r="H48" s="4" t="s">
        <v>1416</v>
      </c>
      <c r="J48" s="4" t="s">
        <v>1914</v>
      </c>
    </row>
    <row r="49" spans="1:10">
      <c r="A49" s="4">
        <v>48</v>
      </c>
      <c r="B49" s="4" t="s">
        <v>1403</v>
      </c>
      <c r="C49" s="4" t="s">
        <v>130</v>
      </c>
      <c r="D49" s="4" t="s">
        <v>1570</v>
      </c>
      <c r="E49" s="4" t="s">
        <v>1571</v>
      </c>
      <c r="F49" s="4" t="s">
        <v>1572</v>
      </c>
      <c r="G49" s="4" t="s">
        <v>1554</v>
      </c>
      <c r="J49" s="4" t="s">
        <v>1914</v>
      </c>
    </row>
    <row r="50" spans="1:10">
      <c r="A50" s="4">
        <v>49</v>
      </c>
      <c r="B50" s="4" t="s">
        <v>1403</v>
      </c>
      <c r="C50" s="4" t="s">
        <v>130</v>
      </c>
      <c r="D50" s="4" t="s">
        <v>1573</v>
      </c>
      <c r="E50" s="4" t="s">
        <v>1574</v>
      </c>
      <c r="F50" s="4" t="s">
        <v>1575</v>
      </c>
      <c r="G50" s="4" t="s">
        <v>1576</v>
      </c>
      <c r="J50" s="4" t="s">
        <v>1914</v>
      </c>
    </row>
    <row r="51" spans="1:10">
      <c r="A51" s="4">
        <v>50</v>
      </c>
      <c r="B51" s="4" t="s">
        <v>1403</v>
      </c>
      <c r="C51" s="4" t="s">
        <v>130</v>
      </c>
      <c r="D51" s="4" t="s">
        <v>1577</v>
      </c>
      <c r="E51" s="4" t="s">
        <v>1578</v>
      </c>
      <c r="F51" s="4" t="s">
        <v>1579</v>
      </c>
      <c r="G51" s="4" t="s">
        <v>1509</v>
      </c>
      <c r="J51" s="4" t="s">
        <v>1914</v>
      </c>
    </row>
    <row r="52" spans="1:10">
      <c r="A52" s="4">
        <v>51</v>
      </c>
      <c r="B52" s="4" t="s">
        <v>1403</v>
      </c>
      <c r="C52" s="4" t="s">
        <v>130</v>
      </c>
      <c r="D52" s="4" t="s">
        <v>1580</v>
      </c>
      <c r="E52" s="4" t="s">
        <v>1581</v>
      </c>
      <c r="F52" s="4" t="s">
        <v>1582</v>
      </c>
      <c r="G52" s="4" t="s">
        <v>1428</v>
      </c>
      <c r="H52" s="4" t="s">
        <v>1583</v>
      </c>
      <c r="J52" s="4" t="s">
        <v>1914</v>
      </c>
    </row>
    <row r="53" spans="1:10">
      <c r="A53" s="4">
        <v>52</v>
      </c>
      <c r="B53" s="4" t="s">
        <v>1403</v>
      </c>
      <c r="C53" s="4" t="s">
        <v>130</v>
      </c>
      <c r="D53" s="4" t="s">
        <v>1584</v>
      </c>
      <c r="E53" s="4" t="s">
        <v>1585</v>
      </c>
      <c r="F53" s="4" t="s">
        <v>1586</v>
      </c>
      <c r="G53" s="4" t="s">
        <v>1554</v>
      </c>
      <c r="J53" s="4" t="s">
        <v>1914</v>
      </c>
    </row>
    <row r="54" spans="1:10">
      <c r="A54" s="4">
        <v>53</v>
      </c>
      <c r="B54" s="4" t="s">
        <v>1403</v>
      </c>
      <c r="C54" s="4" t="s">
        <v>130</v>
      </c>
      <c r="D54" s="4" t="s">
        <v>1587</v>
      </c>
      <c r="E54" s="4" t="s">
        <v>1588</v>
      </c>
      <c r="F54" s="4" t="s">
        <v>1589</v>
      </c>
      <c r="G54" s="4" t="s">
        <v>1411</v>
      </c>
      <c r="J54" s="4" t="s">
        <v>1914</v>
      </c>
    </row>
    <row r="55" spans="1:10">
      <c r="A55" s="4">
        <v>54</v>
      </c>
      <c r="B55" s="4" t="s">
        <v>1403</v>
      </c>
      <c r="C55" s="4" t="s">
        <v>130</v>
      </c>
      <c r="D55" s="4" t="s">
        <v>1590</v>
      </c>
      <c r="E55" s="4" t="s">
        <v>1591</v>
      </c>
      <c r="F55" s="4" t="s">
        <v>1592</v>
      </c>
      <c r="G55" s="4" t="s">
        <v>1593</v>
      </c>
      <c r="J55" s="4" t="s">
        <v>1914</v>
      </c>
    </row>
    <row r="56" spans="1:10">
      <c r="A56" s="4">
        <v>55</v>
      </c>
      <c r="B56" s="4" t="s">
        <v>1403</v>
      </c>
      <c r="C56" s="4" t="s">
        <v>130</v>
      </c>
      <c r="D56" s="4" t="s">
        <v>1594</v>
      </c>
      <c r="E56" s="4" t="s">
        <v>1595</v>
      </c>
      <c r="F56" s="4" t="s">
        <v>1592</v>
      </c>
      <c r="G56" s="4" t="s">
        <v>1596</v>
      </c>
      <c r="J56" s="4" t="s">
        <v>1914</v>
      </c>
    </row>
    <row r="57" spans="1:10">
      <c r="A57" s="4">
        <v>56</v>
      </c>
      <c r="B57" s="4" t="s">
        <v>1403</v>
      </c>
      <c r="C57" s="4" t="s">
        <v>130</v>
      </c>
      <c r="D57" s="4" t="s">
        <v>1597</v>
      </c>
      <c r="E57" s="4" t="s">
        <v>1598</v>
      </c>
      <c r="F57" s="4" t="s">
        <v>1599</v>
      </c>
      <c r="G57" s="4" t="s">
        <v>1407</v>
      </c>
      <c r="H57" s="4" t="s">
        <v>1416</v>
      </c>
      <c r="J57" s="4" t="s">
        <v>1914</v>
      </c>
    </row>
    <row r="58" spans="1:10">
      <c r="A58" s="4">
        <v>57</v>
      </c>
      <c r="B58" s="4" t="s">
        <v>1403</v>
      </c>
      <c r="C58" s="4" t="s">
        <v>130</v>
      </c>
      <c r="D58" s="4" t="s">
        <v>1600</v>
      </c>
      <c r="E58" s="4" t="s">
        <v>1601</v>
      </c>
      <c r="F58" s="4" t="s">
        <v>1602</v>
      </c>
      <c r="G58" s="4" t="s">
        <v>1407</v>
      </c>
      <c r="J58" s="4" t="s">
        <v>1914</v>
      </c>
    </row>
    <row r="59" spans="1:10">
      <c r="A59" s="4">
        <v>58</v>
      </c>
      <c r="B59" s="4" t="s">
        <v>1403</v>
      </c>
      <c r="C59" s="4" t="s">
        <v>130</v>
      </c>
      <c r="D59" s="4" t="s">
        <v>1603</v>
      </c>
      <c r="E59" s="4" t="s">
        <v>1604</v>
      </c>
      <c r="F59" s="4" t="s">
        <v>1605</v>
      </c>
      <c r="G59" s="4" t="s">
        <v>1407</v>
      </c>
      <c r="J59" s="4" t="s">
        <v>1914</v>
      </c>
    </row>
    <row r="60" spans="1:10">
      <c r="A60" s="4">
        <v>59</v>
      </c>
      <c r="B60" s="4" t="s">
        <v>1403</v>
      </c>
      <c r="C60" s="4" t="s">
        <v>130</v>
      </c>
      <c r="D60" s="4" t="s">
        <v>1606</v>
      </c>
      <c r="E60" s="4" t="s">
        <v>1607</v>
      </c>
      <c r="F60" s="4" t="s">
        <v>1608</v>
      </c>
      <c r="G60" s="4" t="s">
        <v>1609</v>
      </c>
      <c r="J60" s="4" t="s">
        <v>1914</v>
      </c>
    </row>
    <row r="61" spans="1:10">
      <c r="A61" s="4">
        <v>60</v>
      </c>
      <c r="B61" s="4" t="s">
        <v>1403</v>
      </c>
      <c r="C61" s="4" t="s">
        <v>130</v>
      </c>
      <c r="D61" s="4" t="s">
        <v>1610</v>
      </c>
      <c r="E61" s="4" t="s">
        <v>1611</v>
      </c>
      <c r="F61" s="4" t="s">
        <v>1612</v>
      </c>
      <c r="G61" s="4" t="s">
        <v>1407</v>
      </c>
      <c r="J61" s="4" t="s">
        <v>1914</v>
      </c>
    </row>
    <row r="62" spans="1:10">
      <c r="A62" s="4">
        <v>61</v>
      </c>
      <c r="B62" s="4" t="s">
        <v>1403</v>
      </c>
      <c r="C62" s="4" t="s">
        <v>130</v>
      </c>
      <c r="D62" s="4" t="s">
        <v>1613</v>
      </c>
      <c r="E62" s="4" t="s">
        <v>1614</v>
      </c>
      <c r="F62" s="4" t="s">
        <v>1615</v>
      </c>
      <c r="G62" s="4" t="s">
        <v>1479</v>
      </c>
      <c r="J62" s="4" t="s">
        <v>1914</v>
      </c>
    </row>
    <row r="63" spans="1:10">
      <c r="A63" s="4">
        <v>62</v>
      </c>
      <c r="B63" s="4" t="s">
        <v>1403</v>
      </c>
      <c r="C63" s="4" t="s">
        <v>130</v>
      </c>
      <c r="D63" s="4" t="s">
        <v>1616</v>
      </c>
      <c r="E63" s="4" t="s">
        <v>1617</v>
      </c>
      <c r="F63" s="4" t="s">
        <v>1618</v>
      </c>
      <c r="G63" s="4" t="s">
        <v>1448</v>
      </c>
      <c r="J63" s="4" t="s">
        <v>1914</v>
      </c>
    </row>
    <row r="64" spans="1:10">
      <c r="A64" s="4">
        <v>63</v>
      </c>
      <c r="B64" s="4" t="s">
        <v>1403</v>
      </c>
      <c r="C64" s="4" t="s">
        <v>130</v>
      </c>
      <c r="D64" s="4" t="s">
        <v>1619</v>
      </c>
      <c r="E64" s="4" t="s">
        <v>1620</v>
      </c>
      <c r="F64" s="4" t="s">
        <v>1621</v>
      </c>
      <c r="G64" s="4" t="s">
        <v>1576</v>
      </c>
      <c r="H64" s="4" t="s">
        <v>1622</v>
      </c>
      <c r="J64" s="4" t="s">
        <v>1914</v>
      </c>
    </row>
    <row r="65" spans="1:10">
      <c r="A65" s="4">
        <v>64</v>
      </c>
      <c r="B65" s="4" t="s">
        <v>1403</v>
      </c>
      <c r="C65" s="4" t="s">
        <v>130</v>
      </c>
      <c r="D65" s="4" t="s">
        <v>1623</v>
      </c>
      <c r="E65" s="4" t="s">
        <v>1624</v>
      </c>
      <c r="F65" s="4" t="s">
        <v>1625</v>
      </c>
      <c r="G65" s="4" t="s">
        <v>1479</v>
      </c>
      <c r="J65" s="4" t="s">
        <v>1914</v>
      </c>
    </row>
    <row r="66" spans="1:10">
      <c r="A66" s="4">
        <v>65</v>
      </c>
      <c r="B66" s="4" t="s">
        <v>1403</v>
      </c>
      <c r="C66" s="4" t="s">
        <v>130</v>
      </c>
      <c r="D66" s="4" t="s">
        <v>1626</v>
      </c>
      <c r="E66" s="4" t="s">
        <v>1627</v>
      </c>
      <c r="F66" s="4" t="s">
        <v>1628</v>
      </c>
      <c r="G66" s="4" t="s">
        <v>1479</v>
      </c>
      <c r="J66" s="4" t="s">
        <v>1914</v>
      </c>
    </row>
    <row r="67" spans="1:10">
      <c r="A67" s="4">
        <v>66</v>
      </c>
      <c r="B67" s="4" t="s">
        <v>1403</v>
      </c>
      <c r="C67" s="4" t="s">
        <v>130</v>
      </c>
      <c r="D67" s="4" t="s">
        <v>1629</v>
      </c>
      <c r="E67" s="4" t="s">
        <v>1630</v>
      </c>
      <c r="F67" s="4" t="s">
        <v>1631</v>
      </c>
      <c r="G67" s="4" t="s">
        <v>1407</v>
      </c>
      <c r="J67" s="4" t="s">
        <v>1914</v>
      </c>
    </row>
    <row r="68" spans="1:10">
      <c r="A68" s="4">
        <v>67</v>
      </c>
      <c r="B68" s="4" t="s">
        <v>1403</v>
      </c>
      <c r="C68" s="4" t="s">
        <v>130</v>
      </c>
      <c r="D68" s="4" t="s">
        <v>1632</v>
      </c>
      <c r="E68" s="4" t="s">
        <v>1633</v>
      </c>
      <c r="F68" s="4" t="s">
        <v>1634</v>
      </c>
      <c r="G68" s="4" t="s">
        <v>1407</v>
      </c>
      <c r="J68" s="4" t="s">
        <v>1914</v>
      </c>
    </row>
    <row r="69" spans="1:10">
      <c r="A69" s="4">
        <v>68</v>
      </c>
      <c r="B69" s="4" t="s">
        <v>1403</v>
      </c>
      <c r="C69" s="4" t="s">
        <v>130</v>
      </c>
      <c r="D69" s="4" t="s">
        <v>1635</v>
      </c>
      <c r="E69" s="4" t="s">
        <v>1636</v>
      </c>
      <c r="F69" s="4" t="s">
        <v>1637</v>
      </c>
      <c r="G69" s="4" t="s">
        <v>1428</v>
      </c>
      <c r="J69" s="4" t="s">
        <v>1914</v>
      </c>
    </row>
    <row r="70" spans="1:10">
      <c r="A70" s="4">
        <v>69</v>
      </c>
      <c r="B70" s="4" t="s">
        <v>1403</v>
      </c>
      <c r="C70" s="4" t="s">
        <v>130</v>
      </c>
      <c r="D70" s="4" t="s">
        <v>1638</v>
      </c>
      <c r="E70" s="4" t="s">
        <v>1639</v>
      </c>
      <c r="F70" s="4" t="s">
        <v>1640</v>
      </c>
      <c r="G70" s="4" t="s">
        <v>1458</v>
      </c>
      <c r="J70" s="4" t="s">
        <v>1914</v>
      </c>
    </row>
    <row r="71" spans="1:10">
      <c r="A71" s="4">
        <v>70</v>
      </c>
      <c r="B71" s="4" t="s">
        <v>1403</v>
      </c>
      <c r="C71" s="4" t="s">
        <v>130</v>
      </c>
      <c r="D71" s="4" t="s">
        <v>1641</v>
      </c>
      <c r="E71" s="4" t="s">
        <v>1642</v>
      </c>
      <c r="F71" s="4" t="s">
        <v>1643</v>
      </c>
      <c r="G71" s="4" t="s">
        <v>1554</v>
      </c>
      <c r="H71" s="4" t="s">
        <v>1644</v>
      </c>
      <c r="J71" s="4" t="s">
        <v>1914</v>
      </c>
    </row>
    <row r="72" spans="1:10">
      <c r="A72" s="4">
        <v>71</v>
      </c>
      <c r="B72" s="4" t="s">
        <v>1403</v>
      </c>
      <c r="C72" s="4" t="s">
        <v>130</v>
      </c>
      <c r="D72" s="4" t="s">
        <v>1645</v>
      </c>
      <c r="E72" s="4" t="s">
        <v>1646</v>
      </c>
      <c r="F72" s="4" t="s">
        <v>1647</v>
      </c>
      <c r="G72" s="4" t="s">
        <v>1648</v>
      </c>
      <c r="J72" s="4" t="s">
        <v>1914</v>
      </c>
    </row>
    <row r="73" spans="1:10">
      <c r="A73" s="4">
        <v>72</v>
      </c>
      <c r="B73" s="4" t="s">
        <v>1403</v>
      </c>
      <c r="C73" s="4" t="s">
        <v>130</v>
      </c>
      <c r="D73" s="4" t="s">
        <v>1649</v>
      </c>
      <c r="E73" s="4" t="s">
        <v>1650</v>
      </c>
      <c r="F73" s="4" t="s">
        <v>1651</v>
      </c>
      <c r="G73" s="4" t="s">
        <v>1652</v>
      </c>
      <c r="J73" s="4" t="s">
        <v>1914</v>
      </c>
    </row>
    <row r="74" spans="1:10">
      <c r="A74" s="4">
        <v>73</v>
      </c>
      <c r="B74" s="4" t="s">
        <v>1403</v>
      </c>
      <c r="C74" s="4" t="s">
        <v>130</v>
      </c>
      <c r="D74" s="4" t="s">
        <v>1653</v>
      </c>
      <c r="E74" s="4" t="s">
        <v>1654</v>
      </c>
      <c r="F74" s="4" t="s">
        <v>1655</v>
      </c>
      <c r="G74" s="4" t="s">
        <v>1521</v>
      </c>
      <c r="J74" s="4" t="s">
        <v>1914</v>
      </c>
    </row>
    <row r="75" spans="1:10">
      <c r="A75" s="4">
        <v>74</v>
      </c>
      <c r="B75" s="4" t="s">
        <v>1403</v>
      </c>
      <c r="C75" s="4" t="s">
        <v>130</v>
      </c>
      <c r="D75" s="4" t="s">
        <v>1656</v>
      </c>
      <c r="E75" s="4" t="s">
        <v>1657</v>
      </c>
      <c r="F75" s="4" t="s">
        <v>1658</v>
      </c>
      <c r="G75" s="4" t="s">
        <v>1652</v>
      </c>
      <c r="J75" s="4" t="s">
        <v>1914</v>
      </c>
    </row>
    <row r="76" spans="1:10">
      <c r="A76" s="4">
        <v>75</v>
      </c>
      <c r="B76" s="4" t="s">
        <v>1403</v>
      </c>
      <c r="C76" s="4" t="s">
        <v>130</v>
      </c>
      <c r="D76" s="4" t="s">
        <v>1659</v>
      </c>
      <c r="E76" s="4" t="s">
        <v>1660</v>
      </c>
      <c r="F76" s="4" t="s">
        <v>1661</v>
      </c>
      <c r="G76" s="4" t="s">
        <v>1648</v>
      </c>
      <c r="J76" s="4" t="s">
        <v>1914</v>
      </c>
    </row>
    <row r="77" spans="1:10">
      <c r="A77" s="4">
        <v>76</v>
      </c>
      <c r="B77" s="4" t="s">
        <v>1403</v>
      </c>
      <c r="C77" s="4" t="s">
        <v>130</v>
      </c>
      <c r="D77" s="4" t="s">
        <v>1662</v>
      </c>
      <c r="E77" s="4" t="s">
        <v>1663</v>
      </c>
      <c r="F77" s="4" t="s">
        <v>1664</v>
      </c>
      <c r="G77" s="4" t="s">
        <v>1407</v>
      </c>
      <c r="J77" s="4" t="s">
        <v>1914</v>
      </c>
    </row>
    <row r="78" spans="1:10">
      <c r="A78" s="4">
        <v>77</v>
      </c>
      <c r="B78" s="4" t="s">
        <v>1403</v>
      </c>
      <c r="C78" s="4" t="s">
        <v>130</v>
      </c>
      <c r="D78" s="4" t="s">
        <v>1665</v>
      </c>
      <c r="E78" s="4" t="s">
        <v>1666</v>
      </c>
      <c r="F78" s="4" t="s">
        <v>1667</v>
      </c>
      <c r="G78" s="4" t="s">
        <v>1420</v>
      </c>
      <c r="H78" s="4" t="s">
        <v>1668</v>
      </c>
      <c r="J78" s="4" t="s">
        <v>1914</v>
      </c>
    </row>
    <row r="79" spans="1:10">
      <c r="A79" s="4">
        <v>78</v>
      </c>
      <c r="B79" s="4" t="s">
        <v>1403</v>
      </c>
      <c r="C79" s="4" t="s">
        <v>130</v>
      </c>
      <c r="D79" s="4" t="s">
        <v>1669</v>
      </c>
      <c r="E79" s="4" t="s">
        <v>1670</v>
      </c>
      <c r="F79" s="4" t="s">
        <v>1671</v>
      </c>
      <c r="G79" s="4" t="s">
        <v>1546</v>
      </c>
      <c r="J79" s="4" t="s">
        <v>1914</v>
      </c>
    </row>
    <row r="80" spans="1:10">
      <c r="A80" s="4">
        <v>79</v>
      </c>
      <c r="B80" s="4" t="s">
        <v>1403</v>
      </c>
      <c r="C80" s="4" t="s">
        <v>130</v>
      </c>
      <c r="D80" s="4" t="s">
        <v>1672</v>
      </c>
      <c r="E80" s="4" t="s">
        <v>1673</v>
      </c>
      <c r="F80" s="4" t="s">
        <v>1674</v>
      </c>
      <c r="G80" s="4" t="s">
        <v>1652</v>
      </c>
      <c r="J80" s="4" t="s">
        <v>1914</v>
      </c>
    </row>
    <row r="81" spans="1:10">
      <c r="A81" s="4">
        <v>80</v>
      </c>
      <c r="B81" s="4" t="s">
        <v>1403</v>
      </c>
      <c r="C81" s="4" t="s">
        <v>130</v>
      </c>
      <c r="D81" s="4" t="s">
        <v>1675</v>
      </c>
      <c r="E81" s="4" t="s">
        <v>1676</v>
      </c>
      <c r="F81" s="4" t="s">
        <v>1677</v>
      </c>
      <c r="G81" s="4" t="s">
        <v>1678</v>
      </c>
      <c r="J81" s="4" t="s">
        <v>1914</v>
      </c>
    </row>
    <row r="82" spans="1:10">
      <c r="A82" s="4">
        <v>81</v>
      </c>
      <c r="B82" s="4" t="s">
        <v>1403</v>
      </c>
      <c r="C82" s="4" t="s">
        <v>130</v>
      </c>
      <c r="D82" s="4" t="s">
        <v>1679</v>
      </c>
      <c r="E82" s="4" t="s">
        <v>1680</v>
      </c>
      <c r="F82" s="4" t="s">
        <v>1681</v>
      </c>
      <c r="G82" s="4" t="s">
        <v>1652</v>
      </c>
      <c r="H82" s="4" t="s">
        <v>1682</v>
      </c>
      <c r="J82" s="4" t="s">
        <v>1914</v>
      </c>
    </row>
    <row r="83" spans="1:10">
      <c r="A83" s="4">
        <v>82</v>
      </c>
      <c r="B83" s="4" t="s">
        <v>1403</v>
      </c>
      <c r="C83" s="4" t="s">
        <v>130</v>
      </c>
      <c r="D83" s="4" t="s">
        <v>1683</v>
      </c>
      <c r="E83" s="4" t="s">
        <v>1684</v>
      </c>
      <c r="F83" s="4" t="s">
        <v>1685</v>
      </c>
      <c r="G83" s="4" t="s">
        <v>1521</v>
      </c>
      <c r="J83" s="4" t="s">
        <v>1914</v>
      </c>
    </row>
    <row r="84" spans="1:10">
      <c r="A84" s="4">
        <v>83</v>
      </c>
      <c r="B84" s="4" t="s">
        <v>1403</v>
      </c>
      <c r="C84" s="4" t="s">
        <v>130</v>
      </c>
      <c r="D84" s="4" t="s">
        <v>1686</v>
      </c>
      <c r="E84" s="4" t="s">
        <v>1687</v>
      </c>
      <c r="F84" s="4" t="s">
        <v>1688</v>
      </c>
      <c r="G84" s="4" t="s">
        <v>1652</v>
      </c>
      <c r="J84" s="4" t="s">
        <v>1914</v>
      </c>
    </row>
    <row r="85" spans="1:10">
      <c r="A85" s="4">
        <v>84</v>
      </c>
      <c r="B85" s="4" t="s">
        <v>1403</v>
      </c>
      <c r="C85" s="4" t="s">
        <v>130</v>
      </c>
      <c r="D85" s="4" t="s">
        <v>1689</v>
      </c>
      <c r="E85" s="4" t="s">
        <v>1690</v>
      </c>
      <c r="F85" s="4" t="s">
        <v>1691</v>
      </c>
      <c r="G85" s="4" t="s">
        <v>1692</v>
      </c>
      <c r="J85" s="4" t="s">
        <v>1914</v>
      </c>
    </row>
    <row r="86" spans="1:10">
      <c r="A86" s="4">
        <v>85</v>
      </c>
      <c r="B86" s="4" t="s">
        <v>1403</v>
      </c>
      <c r="C86" s="4" t="s">
        <v>130</v>
      </c>
      <c r="D86" s="4" t="s">
        <v>1693</v>
      </c>
      <c r="E86" s="4" t="s">
        <v>1694</v>
      </c>
      <c r="F86" s="4" t="s">
        <v>1695</v>
      </c>
      <c r="G86" s="4" t="s">
        <v>1479</v>
      </c>
      <c r="J86" s="4" t="s">
        <v>1914</v>
      </c>
    </row>
    <row r="87" spans="1:10">
      <c r="A87" s="4">
        <v>86</v>
      </c>
      <c r="B87" s="4" t="s">
        <v>1403</v>
      </c>
      <c r="C87" s="4" t="s">
        <v>130</v>
      </c>
      <c r="D87" s="4" t="s">
        <v>1696</v>
      </c>
      <c r="E87" s="4" t="s">
        <v>1697</v>
      </c>
      <c r="F87" s="4" t="s">
        <v>1698</v>
      </c>
      <c r="G87" s="4" t="s">
        <v>1648</v>
      </c>
      <c r="J87" s="4" t="s">
        <v>1914</v>
      </c>
    </row>
    <row r="88" spans="1:10">
      <c r="A88" s="4">
        <v>87</v>
      </c>
      <c r="B88" s="4" t="s">
        <v>1403</v>
      </c>
      <c r="C88" s="4" t="s">
        <v>130</v>
      </c>
      <c r="D88" s="4" t="s">
        <v>1699</v>
      </c>
      <c r="E88" s="4" t="s">
        <v>1700</v>
      </c>
      <c r="F88" s="4" t="s">
        <v>1701</v>
      </c>
      <c r="G88" s="4" t="s">
        <v>1648</v>
      </c>
      <c r="J88" s="4" t="s">
        <v>1914</v>
      </c>
    </row>
    <row r="89" spans="1:10">
      <c r="A89" s="4">
        <v>88</v>
      </c>
      <c r="B89" s="4" t="s">
        <v>1403</v>
      </c>
      <c r="C89" s="4" t="s">
        <v>130</v>
      </c>
      <c r="D89" s="4" t="s">
        <v>1702</v>
      </c>
      <c r="E89" s="4" t="s">
        <v>1703</v>
      </c>
      <c r="F89" s="4" t="s">
        <v>1704</v>
      </c>
      <c r="G89" s="4" t="s">
        <v>1428</v>
      </c>
      <c r="J89" s="4" t="s">
        <v>1914</v>
      </c>
    </row>
    <row r="90" spans="1:10">
      <c r="A90" s="4">
        <v>89</v>
      </c>
      <c r="B90" s="4" t="s">
        <v>1403</v>
      </c>
      <c r="C90" s="4" t="s">
        <v>130</v>
      </c>
      <c r="D90" s="4" t="s">
        <v>1705</v>
      </c>
      <c r="E90" s="4" t="s">
        <v>1706</v>
      </c>
      <c r="F90" s="4" t="s">
        <v>1707</v>
      </c>
      <c r="G90" s="4" t="s">
        <v>1609</v>
      </c>
      <c r="J90" s="4" t="s">
        <v>1914</v>
      </c>
    </row>
    <row r="91" spans="1:10">
      <c r="A91" s="4">
        <v>90</v>
      </c>
      <c r="B91" s="4" t="s">
        <v>1403</v>
      </c>
      <c r="C91" s="4" t="s">
        <v>130</v>
      </c>
      <c r="D91" s="4" t="s">
        <v>1708</v>
      </c>
      <c r="E91" s="4" t="s">
        <v>1709</v>
      </c>
      <c r="F91" s="4" t="s">
        <v>1710</v>
      </c>
      <c r="G91" s="4" t="s">
        <v>1711</v>
      </c>
      <c r="J91" s="4" t="s">
        <v>1914</v>
      </c>
    </row>
    <row r="92" spans="1:10">
      <c r="A92" s="4">
        <v>91</v>
      </c>
      <c r="B92" s="4" t="s">
        <v>1403</v>
      </c>
      <c r="C92" s="4" t="s">
        <v>130</v>
      </c>
      <c r="D92" s="4" t="s">
        <v>1712</v>
      </c>
      <c r="E92" s="4" t="s">
        <v>1713</v>
      </c>
      <c r="F92" s="4" t="s">
        <v>1714</v>
      </c>
      <c r="G92" s="4" t="s">
        <v>1711</v>
      </c>
      <c r="H92" s="4" t="s">
        <v>1416</v>
      </c>
      <c r="J92" s="4" t="s">
        <v>1914</v>
      </c>
    </row>
    <row r="93" spans="1:10">
      <c r="A93" s="4">
        <v>92</v>
      </c>
      <c r="B93" s="4" t="s">
        <v>1403</v>
      </c>
      <c r="C93" s="4" t="s">
        <v>130</v>
      </c>
      <c r="D93" s="4" t="s">
        <v>1715</v>
      </c>
      <c r="E93" s="4" t="s">
        <v>1716</v>
      </c>
      <c r="F93" s="4" t="s">
        <v>1717</v>
      </c>
      <c r="G93" s="4" t="s">
        <v>1428</v>
      </c>
      <c r="J93" s="4" t="s">
        <v>1914</v>
      </c>
    </row>
    <row r="94" spans="1:10">
      <c r="A94" s="4">
        <v>93</v>
      </c>
      <c r="B94" s="4" t="s">
        <v>1403</v>
      </c>
      <c r="C94" s="4" t="s">
        <v>130</v>
      </c>
      <c r="D94" s="4" t="s">
        <v>1718</v>
      </c>
      <c r="E94" s="4" t="s">
        <v>1719</v>
      </c>
      <c r="F94" s="4" t="s">
        <v>1720</v>
      </c>
      <c r="G94" s="4" t="s">
        <v>1721</v>
      </c>
      <c r="J94" s="4" t="s">
        <v>1914</v>
      </c>
    </row>
    <row r="95" spans="1:10">
      <c r="A95" s="4">
        <v>94</v>
      </c>
      <c r="B95" s="4" t="s">
        <v>1403</v>
      </c>
      <c r="C95" s="4" t="s">
        <v>130</v>
      </c>
      <c r="D95" s="4" t="s">
        <v>1722</v>
      </c>
      <c r="E95" s="4" t="s">
        <v>1723</v>
      </c>
      <c r="F95" s="4" t="s">
        <v>1724</v>
      </c>
      <c r="G95" s="4" t="s">
        <v>1725</v>
      </c>
      <c r="J95" s="4" t="s">
        <v>1914</v>
      </c>
    </row>
    <row r="96" spans="1:10">
      <c r="A96" s="4">
        <v>95</v>
      </c>
      <c r="B96" s="4" t="s">
        <v>1403</v>
      </c>
      <c r="C96" s="4" t="s">
        <v>130</v>
      </c>
      <c r="D96" s="4" t="s">
        <v>1726</v>
      </c>
      <c r="E96" s="4" t="s">
        <v>1727</v>
      </c>
      <c r="F96" s="4" t="s">
        <v>1728</v>
      </c>
      <c r="G96" s="4" t="s">
        <v>1711</v>
      </c>
      <c r="J96" s="4" t="s">
        <v>1914</v>
      </c>
    </row>
    <row r="97" spans="1:10">
      <c r="A97" s="4">
        <v>96</v>
      </c>
      <c r="B97" s="4" t="s">
        <v>1403</v>
      </c>
      <c r="C97" s="4" t="s">
        <v>130</v>
      </c>
      <c r="D97" s="4" t="s">
        <v>1729</v>
      </c>
      <c r="E97" s="4" t="s">
        <v>1730</v>
      </c>
      <c r="F97" s="4" t="s">
        <v>1731</v>
      </c>
      <c r="G97" s="4" t="s">
        <v>1732</v>
      </c>
      <c r="J97" s="4" t="s">
        <v>1914</v>
      </c>
    </row>
    <row r="98" spans="1:10">
      <c r="A98" s="4">
        <v>97</v>
      </c>
      <c r="B98" s="4" t="s">
        <v>1403</v>
      </c>
      <c r="C98" s="4" t="s">
        <v>130</v>
      </c>
      <c r="D98" s="4" t="s">
        <v>1733</v>
      </c>
      <c r="E98" s="4" t="s">
        <v>1734</v>
      </c>
      <c r="F98" s="4" t="s">
        <v>1735</v>
      </c>
      <c r="G98" s="4" t="s">
        <v>1415</v>
      </c>
      <c r="J98" s="4" t="s">
        <v>1914</v>
      </c>
    </row>
    <row r="99" spans="1:10">
      <c r="A99" s="4">
        <v>98</v>
      </c>
      <c r="B99" s="4" t="s">
        <v>1403</v>
      </c>
      <c r="C99" s="4" t="s">
        <v>130</v>
      </c>
      <c r="D99" s="4" t="s">
        <v>1736</v>
      </c>
      <c r="E99" s="4" t="s">
        <v>1737</v>
      </c>
      <c r="F99" s="4" t="s">
        <v>1738</v>
      </c>
      <c r="G99" s="4" t="s">
        <v>1521</v>
      </c>
      <c r="J99" s="4" t="s">
        <v>1914</v>
      </c>
    </row>
    <row r="100" spans="1:10">
      <c r="A100" s="4">
        <v>99</v>
      </c>
      <c r="B100" s="4" t="s">
        <v>1403</v>
      </c>
      <c r="C100" s="4" t="s">
        <v>130</v>
      </c>
      <c r="D100" s="4" t="s">
        <v>1739</v>
      </c>
      <c r="E100" s="4" t="s">
        <v>1740</v>
      </c>
      <c r="F100" s="4" t="s">
        <v>1741</v>
      </c>
      <c r="G100" s="4" t="s">
        <v>1725</v>
      </c>
      <c r="J100" s="4" t="s">
        <v>1914</v>
      </c>
    </row>
    <row r="101" spans="1:10">
      <c r="A101" s="4">
        <v>100</v>
      </c>
      <c r="B101" s="4" t="s">
        <v>1403</v>
      </c>
      <c r="C101" s="4" t="s">
        <v>130</v>
      </c>
      <c r="D101" s="4" t="s">
        <v>1742</v>
      </c>
      <c r="E101" s="4" t="s">
        <v>1743</v>
      </c>
      <c r="F101" s="4" t="s">
        <v>1744</v>
      </c>
      <c r="G101" s="4" t="s">
        <v>1428</v>
      </c>
      <c r="J101" s="4" t="s">
        <v>1914</v>
      </c>
    </row>
    <row r="102" spans="1:10">
      <c r="A102" s="4">
        <v>101</v>
      </c>
      <c r="B102" s="4" t="s">
        <v>1403</v>
      </c>
      <c r="C102" s="4" t="s">
        <v>130</v>
      </c>
      <c r="D102" s="4" t="s">
        <v>1745</v>
      </c>
      <c r="E102" s="4" t="s">
        <v>1746</v>
      </c>
      <c r="F102" s="4" t="s">
        <v>1747</v>
      </c>
      <c r="G102" s="4" t="s">
        <v>1711</v>
      </c>
      <c r="H102" s="4" t="s">
        <v>1748</v>
      </c>
      <c r="J102" s="4" t="s">
        <v>1914</v>
      </c>
    </row>
    <row r="103" spans="1:10">
      <c r="A103" s="4">
        <v>102</v>
      </c>
      <c r="B103" s="4" t="s">
        <v>1403</v>
      </c>
      <c r="C103" s="4" t="s">
        <v>130</v>
      </c>
      <c r="D103" s="4" t="s">
        <v>1749</v>
      </c>
      <c r="E103" s="4" t="s">
        <v>1750</v>
      </c>
      <c r="F103" s="4" t="s">
        <v>1751</v>
      </c>
      <c r="G103" s="4" t="s">
        <v>1648</v>
      </c>
      <c r="J103" s="4" t="s">
        <v>1914</v>
      </c>
    </row>
    <row r="104" spans="1:10">
      <c r="A104" s="4">
        <v>103</v>
      </c>
      <c r="B104" s="4" t="s">
        <v>1403</v>
      </c>
      <c r="C104" s="4" t="s">
        <v>130</v>
      </c>
      <c r="D104" s="4" t="s">
        <v>1752</v>
      </c>
      <c r="E104" s="4" t="s">
        <v>1753</v>
      </c>
      <c r="F104" s="4" t="s">
        <v>1754</v>
      </c>
      <c r="G104" s="4" t="s">
        <v>1424</v>
      </c>
      <c r="J104" s="4" t="s">
        <v>1914</v>
      </c>
    </row>
    <row r="105" spans="1:10">
      <c r="A105" s="4">
        <v>104</v>
      </c>
      <c r="B105" s="4" t="s">
        <v>1403</v>
      </c>
      <c r="C105" s="4" t="s">
        <v>130</v>
      </c>
      <c r="D105" s="4" t="s">
        <v>1755</v>
      </c>
      <c r="E105" s="4" t="s">
        <v>1753</v>
      </c>
      <c r="F105" s="4" t="s">
        <v>1756</v>
      </c>
      <c r="G105" s="4" t="s">
        <v>1521</v>
      </c>
      <c r="J105" s="4" t="s">
        <v>1914</v>
      </c>
    </row>
    <row r="106" spans="1:10">
      <c r="A106" s="4">
        <v>105</v>
      </c>
      <c r="B106" s="4" t="s">
        <v>1403</v>
      </c>
      <c r="C106" s="4" t="s">
        <v>130</v>
      </c>
      <c r="D106" s="4" t="s">
        <v>1757</v>
      </c>
      <c r="E106" s="4" t="s">
        <v>1758</v>
      </c>
      <c r="F106" s="4" t="s">
        <v>1759</v>
      </c>
      <c r="G106" s="4" t="s">
        <v>1479</v>
      </c>
      <c r="J106" s="4" t="s">
        <v>1914</v>
      </c>
    </row>
    <row r="107" spans="1:10">
      <c r="A107" s="4">
        <v>106</v>
      </c>
      <c r="B107" s="4" t="s">
        <v>1403</v>
      </c>
      <c r="C107" s="4" t="s">
        <v>130</v>
      </c>
      <c r="D107" s="4" t="s">
        <v>1760</v>
      </c>
      <c r="E107" s="4" t="s">
        <v>1761</v>
      </c>
      <c r="F107" s="4" t="s">
        <v>1762</v>
      </c>
      <c r="G107" s="4" t="s">
        <v>1652</v>
      </c>
      <c r="J107" s="4" t="s">
        <v>1914</v>
      </c>
    </row>
    <row r="108" spans="1:10">
      <c r="A108" s="4">
        <v>107</v>
      </c>
      <c r="B108" s="4" t="s">
        <v>1403</v>
      </c>
      <c r="C108" s="4" t="s">
        <v>130</v>
      </c>
      <c r="D108" s="4" t="s">
        <v>1763</v>
      </c>
      <c r="E108" s="4" t="s">
        <v>1764</v>
      </c>
      <c r="F108" s="4" t="s">
        <v>1765</v>
      </c>
      <c r="G108" s="4" t="s">
        <v>1407</v>
      </c>
      <c r="J108" s="4" t="s">
        <v>1914</v>
      </c>
    </row>
    <row r="109" spans="1:10">
      <c r="A109" s="4">
        <v>108</v>
      </c>
      <c r="B109" s="4" t="s">
        <v>1403</v>
      </c>
      <c r="C109" s="4" t="s">
        <v>130</v>
      </c>
      <c r="D109" s="4" t="s">
        <v>1766</v>
      </c>
      <c r="E109" s="4" t="s">
        <v>1767</v>
      </c>
      <c r="F109" s="4" t="s">
        <v>1768</v>
      </c>
      <c r="G109" s="4" t="s">
        <v>1648</v>
      </c>
      <c r="J109" s="4" t="s">
        <v>1914</v>
      </c>
    </row>
    <row r="110" spans="1:10">
      <c r="A110" s="4">
        <v>109</v>
      </c>
      <c r="B110" s="4" t="s">
        <v>1403</v>
      </c>
      <c r="C110" s="4" t="s">
        <v>130</v>
      </c>
      <c r="D110" s="4" t="s">
        <v>1769</v>
      </c>
      <c r="E110" s="4" t="s">
        <v>1770</v>
      </c>
      <c r="F110" s="4" t="s">
        <v>1771</v>
      </c>
      <c r="G110" s="4" t="s">
        <v>1458</v>
      </c>
      <c r="J110" s="4" t="s">
        <v>1914</v>
      </c>
    </row>
    <row r="111" spans="1:10">
      <c r="A111" s="4">
        <v>110</v>
      </c>
      <c r="B111" s="4" t="s">
        <v>1403</v>
      </c>
      <c r="C111" s="4" t="s">
        <v>130</v>
      </c>
      <c r="D111" s="4" t="s">
        <v>1772</v>
      </c>
      <c r="E111" s="4" t="s">
        <v>1773</v>
      </c>
      <c r="F111" s="4" t="s">
        <v>1774</v>
      </c>
      <c r="G111" s="4" t="s">
        <v>1775</v>
      </c>
      <c r="J111" s="4" t="s">
        <v>1914</v>
      </c>
    </row>
    <row r="112" spans="1:10">
      <c r="A112" s="4">
        <v>111</v>
      </c>
      <c r="B112" s="4" t="s">
        <v>1403</v>
      </c>
      <c r="C112" s="4" t="s">
        <v>130</v>
      </c>
      <c r="D112" s="4" t="s">
        <v>1776</v>
      </c>
      <c r="E112" s="4" t="s">
        <v>1777</v>
      </c>
      <c r="F112" s="4" t="s">
        <v>1778</v>
      </c>
      <c r="G112" s="4" t="s">
        <v>1415</v>
      </c>
      <c r="J112" s="4" t="s">
        <v>1914</v>
      </c>
    </row>
    <row r="113" spans="1:10">
      <c r="A113" s="4">
        <v>112</v>
      </c>
      <c r="B113" s="4" t="s">
        <v>1403</v>
      </c>
      <c r="C113" s="4" t="s">
        <v>130</v>
      </c>
      <c r="D113" s="4" t="s">
        <v>1779</v>
      </c>
      <c r="E113" s="4" t="s">
        <v>1780</v>
      </c>
      <c r="F113" s="4" t="s">
        <v>1781</v>
      </c>
      <c r="G113" s="4" t="s">
        <v>1415</v>
      </c>
      <c r="J113" s="4" t="s">
        <v>1914</v>
      </c>
    </row>
    <row r="114" spans="1:10">
      <c r="A114" s="4">
        <v>113</v>
      </c>
      <c r="B114" s="4" t="s">
        <v>1403</v>
      </c>
      <c r="C114" s="4" t="s">
        <v>130</v>
      </c>
      <c r="D114" s="4" t="s">
        <v>1782</v>
      </c>
      <c r="E114" s="4" t="s">
        <v>1783</v>
      </c>
      <c r="F114" s="4" t="s">
        <v>1784</v>
      </c>
      <c r="G114" s="4" t="s">
        <v>1554</v>
      </c>
      <c r="H114" s="4" t="s">
        <v>1785</v>
      </c>
      <c r="J114" s="4" t="s">
        <v>1914</v>
      </c>
    </row>
    <row r="115" spans="1:10">
      <c r="A115" s="4">
        <v>114</v>
      </c>
      <c r="B115" s="4" t="s">
        <v>1403</v>
      </c>
      <c r="C115" s="4" t="s">
        <v>130</v>
      </c>
      <c r="D115" s="4" t="s">
        <v>1786</v>
      </c>
      <c r="E115" s="4" t="s">
        <v>1787</v>
      </c>
      <c r="F115" s="4" t="s">
        <v>1788</v>
      </c>
      <c r="G115" s="4" t="s">
        <v>1546</v>
      </c>
      <c r="J115" s="4" t="s">
        <v>1914</v>
      </c>
    </row>
    <row r="116" spans="1:10">
      <c r="A116" s="4">
        <v>115</v>
      </c>
      <c r="B116" s="4" t="s">
        <v>1403</v>
      </c>
      <c r="C116" s="4" t="s">
        <v>130</v>
      </c>
      <c r="D116" s="4" t="s">
        <v>1789</v>
      </c>
      <c r="E116" s="4" t="s">
        <v>1790</v>
      </c>
      <c r="F116" s="4" t="s">
        <v>1791</v>
      </c>
      <c r="G116" s="4" t="s">
        <v>1725</v>
      </c>
      <c r="H116" s="4" t="s">
        <v>1792</v>
      </c>
      <c r="J116" s="4" t="s">
        <v>1914</v>
      </c>
    </row>
    <row r="117" spans="1:10">
      <c r="A117" s="4">
        <v>116</v>
      </c>
      <c r="B117" s="4" t="s">
        <v>1403</v>
      </c>
      <c r="C117" s="4" t="s">
        <v>130</v>
      </c>
      <c r="D117" s="4" t="s">
        <v>1793</v>
      </c>
      <c r="E117" s="4" t="s">
        <v>1794</v>
      </c>
      <c r="F117" s="4" t="s">
        <v>1795</v>
      </c>
      <c r="G117" s="4" t="s">
        <v>1550</v>
      </c>
      <c r="J117" s="4" t="s">
        <v>1914</v>
      </c>
    </row>
    <row r="118" spans="1:10">
      <c r="A118" s="4">
        <v>117</v>
      </c>
      <c r="B118" s="4" t="s">
        <v>1403</v>
      </c>
      <c r="C118" s="4" t="s">
        <v>130</v>
      </c>
      <c r="D118" s="4" t="s">
        <v>1796</v>
      </c>
      <c r="E118" s="4" t="s">
        <v>1797</v>
      </c>
      <c r="F118" s="4" t="s">
        <v>1798</v>
      </c>
      <c r="G118" s="4" t="s">
        <v>1648</v>
      </c>
      <c r="J118" s="4" t="s">
        <v>1914</v>
      </c>
    </row>
    <row r="119" spans="1:10">
      <c r="A119" s="4">
        <v>118</v>
      </c>
      <c r="B119" s="4" t="s">
        <v>1403</v>
      </c>
      <c r="C119" s="4" t="s">
        <v>130</v>
      </c>
      <c r="D119" s="4" t="s">
        <v>1799</v>
      </c>
      <c r="E119" s="4" t="s">
        <v>1800</v>
      </c>
      <c r="F119" s="4" t="s">
        <v>1801</v>
      </c>
      <c r="G119" s="4" t="s">
        <v>1802</v>
      </c>
      <c r="J119" s="4" t="s">
        <v>1914</v>
      </c>
    </row>
    <row r="120" spans="1:10">
      <c r="A120" s="4">
        <v>119</v>
      </c>
      <c r="B120" s="4" t="s">
        <v>1403</v>
      </c>
      <c r="C120" s="4" t="s">
        <v>130</v>
      </c>
      <c r="D120" s="4" t="s">
        <v>1803</v>
      </c>
      <c r="E120" s="4" t="s">
        <v>1804</v>
      </c>
      <c r="F120" s="4" t="s">
        <v>1805</v>
      </c>
      <c r="G120" s="4" t="s">
        <v>1648</v>
      </c>
      <c r="J120" s="4" t="s">
        <v>1914</v>
      </c>
    </row>
    <row r="121" spans="1:10">
      <c r="A121" s="4">
        <v>120</v>
      </c>
      <c r="B121" s="4" t="s">
        <v>1403</v>
      </c>
      <c r="C121" s="4" t="s">
        <v>130</v>
      </c>
      <c r="D121" s="4" t="s">
        <v>1806</v>
      </c>
      <c r="E121" s="4" t="s">
        <v>1807</v>
      </c>
      <c r="F121" s="4" t="s">
        <v>1808</v>
      </c>
      <c r="G121" s="4" t="s">
        <v>1809</v>
      </c>
      <c r="H121" s="4" t="s">
        <v>1810</v>
      </c>
      <c r="J121" s="4" t="s">
        <v>1914</v>
      </c>
    </row>
    <row r="122" spans="1:10">
      <c r="A122" s="4">
        <v>121</v>
      </c>
      <c r="B122" s="4" t="s">
        <v>1403</v>
      </c>
      <c r="C122" s="4" t="s">
        <v>130</v>
      </c>
      <c r="D122" s="4" t="s">
        <v>1811</v>
      </c>
      <c r="E122" s="4" t="s">
        <v>1812</v>
      </c>
      <c r="F122" s="4" t="s">
        <v>1813</v>
      </c>
      <c r="G122" s="4" t="s">
        <v>1521</v>
      </c>
      <c r="J122" s="4" t="s">
        <v>1914</v>
      </c>
    </row>
    <row r="123" spans="1:10">
      <c r="A123" s="4">
        <v>122</v>
      </c>
      <c r="B123" s="4" t="s">
        <v>1403</v>
      </c>
      <c r="C123" s="4" t="s">
        <v>130</v>
      </c>
      <c r="D123" s="4" t="s">
        <v>1814</v>
      </c>
      <c r="E123" s="4" t="s">
        <v>1815</v>
      </c>
      <c r="F123" s="4" t="s">
        <v>1816</v>
      </c>
      <c r="G123" s="4" t="s">
        <v>1420</v>
      </c>
      <c r="J123" s="4" t="s">
        <v>1914</v>
      </c>
    </row>
    <row r="124" spans="1:10">
      <c r="A124" s="4">
        <v>123</v>
      </c>
      <c r="B124" s="4" t="s">
        <v>1403</v>
      </c>
      <c r="C124" s="4" t="s">
        <v>130</v>
      </c>
      <c r="D124" s="4" t="s">
        <v>1817</v>
      </c>
      <c r="E124" s="4" t="s">
        <v>1818</v>
      </c>
      <c r="F124" s="4" t="s">
        <v>1819</v>
      </c>
      <c r="G124" s="4" t="s">
        <v>1725</v>
      </c>
      <c r="J124" s="4" t="s">
        <v>1914</v>
      </c>
    </row>
    <row r="125" spans="1:10">
      <c r="A125" s="4">
        <v>124</v>
      </c>
      <c r="B125" s="4" t="s">
        <v>1403</v>
      </c>
      <c r="C125" s="4" t="s">
        <v>130</v>
      </c>
      <c r="D125" s="4" t="s">
        <v>1820</v>
      </c>
      <c r="E125" s="4" t="s">
        <v>1821</v>
      </c>
      <c r="F125" s="4" t="s">
        <v>1822</v>
      </c>
      <c r="G125" s="4" t="s">
        <v>1407</v>
      </c>
      <c r="J125" s="4" t="s">
        <v>1914</v>
      </c>
    </row>
    <row r="126" spans="1:10">
      <c r="A126" s="4">
        <v>125</v>
      </c>
      <c r="B126" s="4" t="s">
        <v>1403</v>
      </c>
      <c r="C126" s="4" t="s">
        <v>130</v>
      </c>
      <c r="D126" s="4" t="s">
        <v>1823</v>
      </c>
      <c r="E126" s="4" t="s">
        <v>1824</v>
      </c>
      <c r="F126" s="4" t="s">
        <v>1825</v>
      </c>
      <c r="G126" s="4" t="s">
        <v>1550</v>
      </c>
      <c r="J126" s="4" t="s">
        <v>1914</v>
      </c>
    </row>
    <row r="127" spans="1:10">
      <c r="A127" s="4">
        <v>126</v>
      </c>
      <c r="B127" s="4" t="s">
        <v>1403</v>
      </c>
      <c r="C127" s="4" t="s">
        <v>130</v>
      </c>
      <c r="D127" s="4" t="s">
        <v>1826</v>
      </c>
      <c r="E127" s="4" t="s">
        <v>1827</v>
      </c>
      <c r="F127" s="4" t="s">
        <v>1828</v>
      </c>
      <c r="G127" s="4" t="s">
        <v>1609</v>
      </c>
      <c r="J127" s="4" t="s">
        <v>1914</v>
      </c>
    </row>
    <row r="128" spans="1:10">
      <c r="A128" s="4">
        <v>127</v>
      </c>
      <c r="B128" s="4" t="s">
        <v>1403</v>
      </c>
      <c r="C128" s="4" t="s">
        <v>130</v>
      </c>
      <c r="D128" s="4" t="s">
        <v>1829</v>
      </c>
      <c r="E128" s="4" t="s">
        <v>1830</v>
      </c>
      <c r="F128" s="4" t="s">
        <v>1831</v>
      </c>
      <c r="G128" s="4" t="s">
        <v>1554</v>
      </c>
      <c r="J128" s="4" t="s">
        <v>1914</v>
      </c>
    </row>
    <row r="129" spans="1:10">
      <c r="A129" s="4">
        <v>128</v>
      </c>
      <c r="B129" s="4" t="s">
        <v>1403</v>
      </c>
      <c r="C129" s="4" t="s">
        <v>130</v>
      </c>
      <c r="D129" s="4" t="s">
        <v>1832</v>
      </c>
      <c r="E129" s="4" t="s">
        <v>1833</v>
      </c>
      <c r="F129" s="4" t="s">
        <v>1834</v>
      </c>
      <c r="G129" s="4" t="s">
        <v>1462</v>
      </c>
      <c r="J129" s="4" t="s">
        <v>1914</v>
      </c>
    </row>
    <row r="130" spans="1:10">
      <c r="A130" s="4">
        <v>129</v>
      </c>
      <c r="B130" s="4" t="s">
        <v>1403</v>
      </c>
      <c r="C130" s="4" t="s">
        <v>130</v>
      </c>
      <c r="D130" s="4" t="s">
        <v>1835</v>
      </c>
      <c r="E130" s="4" t="s">
        <v>1836</v>
      </c>
      <c r="F130" s="4" t="s">
        <v>1837</v>
      </c>
      <c r="G130" s="4" t="s">
        <v>1462</v>
      </c>
      <c r="J130" s="4" t="s">
        <v>1914</v>
      </c>
    </row>
    <row r="131" spans="1:10">
      <c r="A131" s="4">
        <v>130</v>
      </c>
      <c r="B131" s="4" t="s">
        <v>1403</v>
      </c>
      <c r="C131" s="4" t="s">
        <v>130</v>
      </c>
      <c r="D131" s="4" t="s">
        <v>1838</v>
      </c>
      <c r="E131" s="4" t="s">
        <v>1839</v>
      </c>
      <c r="F131" s="4" t="s">
        <v>1840</v>
      </c>
      <c r="G131" s="4" t="s">
        <v>1550</v>
      </c>
      <c r="J131" s="4" t="s">
        <v>1914</v>
      </c>
    </row>
    <row r="132" spans="1:10">
      <c r="A132" s="4">
        <v>131</v>
      </c>
      <c r="B132" s="4" t="s">
        <v>1403</v>
      </c>
      <c r="C132" s="4" t="s">
        <v>130</v>
      </c>
      <c r="D132" s="4" t="s">
        <v>1841</v>
      </c>
      <c r="E132" s="4" t="s">
        <v>1842</v>
      </c>
      <c r="F132" s="4" t="s">
        <v>1843</v>
      </c>
      <c r="G132" s="4" t="s">
        <v>1496</v>
      </c>
      <c r="J132" s="4" t="s">
        <v>1914</v>
      </c>
    </row>
    <row r="133" spans="1:10">
      <c r="A133" s="4">
        <v>132</v>
      </c>
      <c r="B133" s="4" t="s">
        <v>1403</v>
      </c>
      <c r="C133" s="4" t="s">
        <v>130</v>
      </c>
      <c r="D133" s="4" t="s">
        <v>1844</v>
      </c>
      <c r="E133" s="4" t="s">
        <v>1845</v>
      </c>
      <c r="F133" s="4" t="s">
        <v>1846</v>
      </c>
      <c r="G133" s="4" t="s">
        <v>1411</v>
      </c>
      <c r="J133" s="4" t="s">
        <v>1914</v>
      </c>
    </row>
    <row r="134" spans="1:10">
      <c r="A134" s="4">
        <v>133</v>
      </c>
      <c r="B134" s="4" t="s">
        <v>1403</v>
      </c>
      <c r="C134" s="4" t="s">
        <v>130</v>
      </c>
      <c r="D134" s="4" t="s">
        <v>1847</v>
      </c>
      <c r="E134" s="4" t="s">
        <v>1848</v>
      </c>
      <c r="F134" s="4" t="s">
        <v>1849</v>
      </c>
      <c r="G134" s="4" t="s">
        <v>1732</v>
      </c>
      <c r="J134" s="4" t="s">
        <v>1914</v>
      </c>
    </row>
    <row r="135" spans="1:10">
      <c r="A135" s="4">
        <v>134</v>
      </c>
      <c r="B135" s="4" t="s">
        <v>1403</v>
      </c>
      <c r="C135" s="4" t="s">
        <v>130</v>
      </c>
      <c r="D135" s="4" t="s">
        <v>1850</v>
      </c>
      <c r="E135" s="4" t="s">
        <v>1851</v>
      </c>
      <c r="F135" s="4" t="s">
        <v>1852</v>
      </c>
      <c r="G135" s="4" t="s">
        <v>1678</v>
      </c>
      <c r="J135" s="4" t="s">
        <v>1914</v>
      </c>
    </row>
    <row r="136" spans="1:10">
      <c r="A136" s="4">
        <v>135</v>
      </c>
      <c r="B136" s="4" t="s">
        <v>1403</v>
      </c>
      <c r="C136" s="4" t="s">
        <v>130</v>
      </c>
      <c r="D136" s="4" t="s">
        <v>1853</v>
      </c>
      <c r="E136" s="4" t="s">
        <v>1854</v>
      </c>
      <c r="F136" s="4" t="s">
        <v>1855</v>
      </c>
      <c r="G136" s="4" t="s">
        <v>1509</v>
      </c>
      <c r="J136" s="4" t="s">
        <v>1914</v>
      </c>
    </row>
    <row r="137" spans="1:10">
      <c r="A137" s="4">
        <v>136</v>
      </c>
      <c r="B137" s="4" t="s">
        <v>1403</v>
      </c>
      <c r="C137" s="4" t="s">
        <v>130</v>
      </c>
      <c r="D137" s="4" t="s">
        <v>1856</v>
      </c>
      <c r="E137" s="4" t="s">
        <v>1857</v>
      </c>
      <c r="F137" s="4" t="s">
        <v>1858</v>
      </c>
      <c r="G137" s="4" t="s">
        <v>1550</v>
      </c>
      <c r="J137" s="4" t="s">
        <v>1914</v>
      </c>
    </row>
    <row r="138" spans="1:10">
      <c r="A138" s="4">
        <v>137</v>
      </c>
      <c r="B138" s="4" t="s">
        <v>1403</v>
      </c>
      <c r="C138" s="4" t="s">
        <v>130</v>
      </c>
      <c r="D138" s="4" t="s">
        <v>1859</v>
      </c>
      <c r="E138" s="4" t="s">
        <v>1860</v>
      </c>
      <c r="F138" s="4" t="s">
        <v>1861</v>
      </c>
      <c r="G138" s="4" t="s">
        <v>1420</v>
      </c>
      <c r="J138" s="4" t="s">
        <v>1914</v>
      </c>
    </row>
    <row r="139" spans="1:10">
      <c r="A139" s="4">
        <v>138</v>
      </c>
      <c r="B139" s="4" t="s">
        <v>1403</v>
      </c>
      <c r="C139" s="4" t="s">
        <v>130</v>
      </c>
      <c r="D139" s="4" t="s">
        <v>1862</v>
      </c>
      <c r="E139" s="4" t="s">
        <v>1863</v>
      </c>
      <c r="F139" s="4" t="s">
        <v>1864</v>
      </c>
      <c r="G139" s="4" t="s">
        <v>1420</v>
      </c>
      <c r="J139" s="4" t="s">
        <v>1914</v>
      </c>
    </row>
    <row r="140" spans="1:10">
      <c r="A140" s="4">
        <v>139</v>
      </c>
      <c r="B140" s="4" t="s">
        <v>1403</v>
      </c>
      <c r="C140" s="4" t="s">
        <v>130</v>
      </c>
      <c r="D140" s="4" t="s">
        <v>1865</v>
      </c>
      <c r="E140" s="4" t="s">
        <v>1866</v>
      </c>
      <c r="F140" s="4" t="s">
        <v>1867</v>
      </c>
      <c r="G140" s="4" t="s">
        <v>1868</v>
      </c>
      <c r="H140" s="4" t="s">
        <v>1869</v>
      </c>
      <c r="J140" s="4" t="s">
        <v>1914</v>
      </c>
    </row>
    <row r="141" spans="1:10">
      <c r="A141" s="4">
        <v>140</v>
      </c>
      <c r="B141" s="4" t="s">
        <v>1403</v>
      </c>
      <c r="C141" s="4" t="s">
        <v>130</v>
      </c>
      <c r="D141" s="4" t="s">
        <v>1870</v>
      </c>
      <c r="E141" s="4" t="s">
        <v>1871</v>
      </c>
      <c r="F141" s="4" t="s">
        <v>1872</v>
      </c>
      <c r="G141" s="4" t="s">
        <v>1873</v>
      </c>
      <c r="J141" s="4" t="s">
        <v>1914</v>
      </c>
    </row>
    <row r="142" spans="1:10">
      <c r="A142" s="4">
        <v>141</v>
      </c>
      <c r="B142" s="4" t="s">
        <v>1403</v>
      </c>
      <c r="C142" s="4" t="s">
        <v>130</v>
      </c>
      <c r="D142" s="4" t="s">
        <v>1874</v>
      </c>
      <c r="E142" s="4" t="s">
        <v>1875</v>
      </c>
      <c r="F142" s="4" t="s">
        <v>1872</v>
      </c>
      <c r="G142" s="4" t="s">
        <v>1876</v>
      </c>
      <c r="J142" s="4" t="s">
        <v>1914</v>
      </c>
    </row>
    <row r="143" spans="1:10">
      <c r="A143" s="4">
        <v>142</v>
      </c>
      <c r="B143" s="4" t="s">
        <v>1403</v>
      </c>
      <c r="C143" s="4" t="s">
        <v>130</v>
      </c>
      <c r="D143" s="4" t="s">
        <v>1877</v>
      </c>
      <c r="E143" s="4" t="s">
        <v>1878</v>
      </c>
      <c r="F143" s="4" t="s">
        <v>1528</v>
      </c>
      <c r="G143" s="4" t="s">
        <v>1648</v>
      </c>
      <c r="J143" s="4" t="s">
        <v>1914</v>
      </c>
    </row>
    <row r="144" spans="1:10">
      <c r="A144" s="4">
        <v>143</v>
      </c>
      <c r="B144" s="4" t="s">
        <v>1403</v>
      </c>
      <c r="C144" s="4" t="s">
        <v>130</v>
      </c>
      <c r="D144" s="4" t="s">
        <v>1879</v>
      </c>
      <c r="E144" s="4" t="s">
        <v>1880</v>
      </c>
      <c r="F144" s="4" t="s">
        <v>1881</v>
      </c>
      <c r="G144" s="4" t="s">
        <v>1873</v>
      </c>
      <c r="J144" s="4" t="s">
        <v>1914</v>
      </c>
    </row>
    <row r="145" spans="1:10">
      <c r="A145" s="4">
        <v>144</v>
      </c>
      <c r="B145" s="4" t="s">
        <v>1403</v>
      </c>
      <c r="C145" s="4" t="s">
        <v>130</v>
      </c>
      <c r="D145" s="4" t="s">
        <v>1882</v>
      </c>
      <c r="E145" s="4" t="s">
        <v>1883</v>
      </c>
      <c r="F145" s="4" t="s">
        <v>1884</v>
      </c>
      <c r="G145" s="4" t="s">
        <v>1420</v>
      </c>
      <c r="H145" s="4" t="s">
        <v>1885</v>
      </c>
      <c r="J145" s="4" t="s">
        <v>1914</v>
      </c>
    </row>
    <row r="146" spans="1:10">
      <c r="A146" s="4">
        <v>145</v>
      </c>
      <c r="B146" s="4" t="s">
        <v>1403</v>
      </c>
      <c r="C146" s="4" t="s">
        <v>130</v>
      </c>
      <c r="D146" s="4" t="s">
        <v>1886</v>
      </c>
      <c r="E146" s="4" t="s">
        <v>1887</v>
      </c>
      <c r="F146" s="4" t="s">
        <v>1888</v>
      </c>
      <c r="G146" s="4" t="s">
        <v>1420</v>
      </c>
      <c r="J146" s="4" t="s">
        <v>1914</v>
      </c>
    </row>
    <row r="147" spans="1:10">
      <c r="A147" s="4">
        <v>146</v>
      </c>
      <c r="B147" s="4" t="s">
        <v>1403</v>
      </c>
      <c r="C147" s="4" t="s">
        <v>130</v>
      </c>
      <c r="D147" s="4" t="s">
        <v>1889</v>
      </c>
      <c r="E147" s="4" t="s">
        <v>1890</v>
      </c>
      <c r="F147" s="4" t="s">
        <v>1891</v>
      </c>
      <c r="G147" s="4" t="s">
        <v>1420</v>
      </c>
      <c r="J147" s="4" t="s">
        <v>1914</v>
      </c>
    </row>
    <row r="148" spans="1:10">
      <c r="A148" s="4">
        <v>147</v>
      </c>
      <c r="B148" s="4" t="s">
        <v>1403</v>
      </c>
      <c r="C148" s="4" t="s">
        <v>130</v>
      </c>
      <c r="D148" s="4" t="s">
        <v>1892</v>
      </c>
      <c r="E148" s="4" t="s">
        <v>1893</v>
      </c>
      <c r="F148" s="4" t="s">
        <v>1894</v>
      </c>
      <c r="G148" s="4" t="s">
        <v>1448</v>
      </c>
      <c r="J148" s="4" t="s">
        <v>1914</v>
      </c>
    </row>
    <row r="149" spans="1:10">
      <c r="A149" s="4">
        <v>148</v>
      </c>
      <c r="B149" s="4" t="s">
        <v>1403</v>
      </c>
      <c r="C149" s="4" t="s">
        <v>130</v>
      </c>
      <c r="D149" s="4" t="s">
        <v>1895</v>
      </c>
      <c r="E149" s="4" t="s">
        <v>1896</v>
      </c>
      <c r="F149" s="4" t="s">
        <v>1897</v>
      </c>
      <c r="G149" s="4" t="s">
        <v>1448</v>
      </c>
      <c r="J149" s="4" t="s">
        <v>1914</v>
      </c>
    </row>
    <row r="150" spans="1:10">
      <c r="A150" s="4">
        <v>149</v>
      </c>
      <c r="B150" s="4" t="s">
        <v>1403</v>
      </c>
      <c r="C150" s="4" t="s">
        <v>130</v>
      </c>
      <c r="D150" s="4" t="s">
        <v>1898</v>
      </c>
      <c r="E150" s="4" t="s">
        <v>1899</v>
      </c>
      <c r="F150" s="4" t="s">
        <v>1900</v>
      </c>
      <c r="G150" s="4" t="s">
        <v>1609</v>
      </c>
      <c r="J150" s="4" t="s">
        <v>1914</v>
      </c>
    </row>
    <row r="151" spans="1:10">
      <c r="A151" s="4">
        <v>150</v>
      </c>
      <c r="B151" s="4" t="s">
        <v>1403</v>
      </c>
      <c r="C151" s="4" t="s">
        <v>130</v>
      </c>
      <c r="D151" s="4" t="s">
        <v>1901</v>
      </c>
      <c r="E151" s="4" t="s">
        <v>1902</v>
      </c>
      <c r="F151" s="4" t="s">
        <v>1903</v>
      </c>
      <c r="G151" s="4" t="s">
        <v>1407</v>
      </c>
      <c r="J151" s="4" t="s">
        <v>1914</v>
      </c>
    </row>
    <row r="152" spans="1:10">
      <c r="A152" s="4">
        <v>151</v>
      </c>
      <c r="B152" s="4" t="s">
        <v>1403</v>
      </c>
      <c r="C152" s="4" t="s">
        <v>130</v>
      </c>
      <c r="D152" s="4" t="s">
        <v>1904</v>
      </c>
      <c r="E152" s="4" t="s">
        <v>1905</v>
      </c>
      <c r="F152" s="4" t="s">
        <v>1906</v>
      </c>
      <c r="G152" s="4" t="s">
        <v>1521</v>
      </c>
      <c r="J152" s="4" t="s">
        <v>1914</v>
      </c>
    </row>
    <row r="153" spans="1:10">
      <c r="A153" s="4">
        <v>152</v>
      </c>
      <c r="B153" s="4" t="s">
        <v>1403</v>
      </c>
      <c r="C153" s="4" t="s">
        <v>130</v>
      </c>
      <c r="D153" s="4" t="s">
        <v>1907</v>
      </c>
      <c r="E153" s="4" t="s">
        <v>1908</v>
      </c>
      <c r="F153" s="4" t="s">
        <v>1592</v>
      </c>
      <c r="G153" s="4" t="s">
        <v>1909</v>
      </c>
      <c r="J153" s="4" t="s">
        <v>1914</v>
      </c>
    </row>
    <row r="154" spans="1:10">
      <c r="A154" s="4">
        <v>153</v>
      </c>
      <c r="B154" s="4" t="s">
        <v>1403</v>
      </c>
      <c r="C154" s="4" t="s">
        <v>130</v>
      </c>
      <c r="D154" s="4" t="s">
        <v>1910</v>
      </c>
      <c r="E154" s="4" t="s">
        <v>1911</v>
      </c>
      <c r="F154" s="4" t="s">
        <v>1912</v>
      </c>
      <c r="G154" s="4" t="s">
        <v>1913</v>
      </c>
      <c r="J154" s="4" t="s">
        <v>1914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65"/>
  <sheetViews>
    <sheetView showGridLines="0" topLeftCell="C65" zoomScaleNormal="100" workbookViewId="0">
      <selection activeCell="E87" sqref="E87:E91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3" t="s">
        <v>445</v>
      </c>
      <c r="E4" s="724"/>
      <c r="F4" s="724"/>
      <c r="G4" s="724"/>
      <c r="H4" s="725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26"/>
      <c r="E6" s="726"/>
      <c r="F6" s="727" t="s">
        <v>87</v>
      </c>
      <c r="G6" s="727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14" t="s">
        <v>18</v>
      </c>
      <c r="E8" s="714"/>
      <c r="F8" s="714" t="s">
        <v>446</v>
      </c>
      <c r="G8" s="714"/>
      <c r="H8" s="714"/>
      <c r="I8" s="728" t="s">
        <v>447</v>
      </c>
      <c r="J8" s="728"/>
      <c r="K8" s="728"/>
      <c r="L8" s="728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19" t="s">
        <v>95</v>
      </c>
      <c r="G9" s="720"/>
      <c r="H9" s="366" t="s">
        <v>448</v>
      </c>
      <c r="I9" s="721" t="s">
        <v>95</v>
      </c>
      <c r="J9" s="721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2" t="s">
        <v>53</v>
      </c>
      <c r="G10" s="722"/>
      <c r="H10" s="491" t="s">
        <v>54</v>
      </c>
      <c r="I10" s="722" t="s">
        <v>71</v>
      </c>
      <c r="J10" s="722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597</v>
      </c>
      <c r="N11" s="317"/>
      <c r="O11" s="317"/>
      <c r="P11" s="317" t="s">
        <v>595</v>
      </c>
      <c r="Q11" s="497" t="s">
        <v>596</v>
      </c>
      <c r="R11" s="317" t="s">
        <v>667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13"/>
      <c r="D12" s="714">
        <v>1</v>
      </c>
      <c r="E12" s="715" t="s">
        <v>1924</v>
      </c>
      <c r="F12" s="672"/>
      <c r="G12" s="669">
        <v>0</v>
      </c>
      <c r="H12" s="494"/>
      <c r="I12" s="375"/>
      <c r="J12" s="532" t="s">
        <v>594</v>
      </c>
      <c r="K12" s="177"/>
      <c r="L12" s="391"/>
      <c r="M12" s="317" t="e">
        <f t="shared" ref="M12:M59" ca="1" si="0">mergeValue(H12)</f>
        <v>#NAME?</v>
      </c>
      <c r="N12" s="298"/>
      <c r="O12" s="298"/>
      <c r="P12" s="317" t="str">
        <f>IF(ISERROR(MATCH(Q12,MODesc,0)),"n","y")</f>
        <v>n</v>
      </c>
      <c r="Q12" s="298" t="s">
        <v>1924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13"/>
      <c r="D13" s="714"/>
      <c r="E13" s="716"/>
      <c r="F13" s="717"/>
      <c r="G13" s="714">
        <v>1</v>
      </c>
      <c r="H13" s="712" t="s">
        <v>959</v>
      </c>
      <c r="I13" s="375"/>
      <c r="J13" s="532" t="s">
        <v>594</v>
      </c>
      <c r="K13" s="177"/>
      <c r="L13" s="391"/>
      <c r="M13" s="317" t="e">
        <f t="shared" ca="1" si="0"/>
        <v>#NAME?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13"/>
      <c r="D14" s="714"/>
      <c r="E14" s="716"/>
      <c r="F14" s="718"/>
      <c r="G14" s="714"/>
      <c r="H14" s="712"/>
      <c r="I14" s="683"/>
      <c r="J14" s="669">
        <v>1</v>
      </c>
      <c r="K14" s="671" t="s">
        <v>961</v>
      </c>
      <c r="L14" s="372" t="s">
        <v>962</v>
      </c>
      <c r="M14" s="317" t="e">
        <f t="shared" ca="1" si="0"/>
        <v>#NAME?</v>
      </c>
      <c r="N14" s="298"/>
      <c r="O14" s="298"/>
      <c r="P14" s="298"/>
      <c r="Q14" s="298"/>
      <c r="R14" s="317" t="str">
        <f>K14&amp;" ("&amp;L14&amp;")"</f>
        <v>Бесединский сельсовет (38620408)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390" customFormat="1" ht="0.95" customHeight="1">
      <c r="A15" s="89"/>
      <c r="B15" s="249" t="s">
        <v>453</v>
      </c>
      <c r="C15" s="713"/>
      <c r="D15" s="714">
        <v>2</v>
      </c>
      <c r="E15" s="715" t="s">
        <v>1925</v>
      </c>
      <c r="F15" s="672"/>
      <c r="G15" s="669">
        <v>0</v>
      </c>
      <c r="H15" s="494"/>
      <c r="I15" s="375"/>
      <c r="J15" s="532" t="s">
        <v>594</v>
      </c>
      <c r="K15" s="177"/>
      <c r="L15" s="391"/>
      <c r="M15" s="317" t="e">
        <f t="shared" ca="1" si="0"/>
        <v>#NAME?</v>
      </c>
      <c r="N15" s="298"/>
      <c r="O15" s="298"/>
      <c r="P15" s="317" t="str">
        <f>IF(ISERROR(MATCH(Q15,MODesc,0)),"n","y")</f>
        <v>n</v>
      </c>
      <c r="Q15" s="298" t="s">
        <v>1925</v>
      </c>
      <c r="R15" s="317" t="str">
        <f>K15&amp;"("&amp;L15&amp;")"</f>
        <v>()</v>
      </c>
      <c r="S15" s="249"/>
      <c r="T15" s="249"/>
      <c r="U15" s="373"/>
      <c r="V15" s="249"/>
      <c r="W15" s="249"/>
      <c r="X15" s="249"/>
      <c r="Y15" s="389"/>
      <c r="Z15" s="389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</row>
    <row r="16" spans="1:256" s="390" customFormat="1" ht="0.95" customHeight="1">
      <c r="A16" s="89"/>
      <c r="B16" s="249" t="s">
        <v>453</v>
      </c>
      <c r="C16" s="713"/>
      <c r="D16" s="714"/>
      <c r="E16" s="716"/>
      <c r="F16" s="717"/>
      <c r="G16" s="714">
        <v>1</v>
      </c>
      <c r="H16" s="712" t="s">
        <v>959</v>
      </c>
      <c r="I16" s="375"/>
      <c r="J16" s="532" t="s">
        <v>594</v>
      </c>
      <c r="K16" s="177"/>
      <c r="L16" s="391"/>
      <c r="M16" s="317" t="e">
        <f t="shared" ca="1" si="0"/>
        <v>#NAME?</v>
      </c>
      <c r="N16" s="298"/>
      <c r="O16" s="298"/>
      <c r="P16" s="298"/>
      <c r="Q16" s="298"/>
      <c r="R16" s="317" t="str">
        <f>K16&amp;"("&amp;L16&amp;")"</f>
        <v>()</v>
      </c>
      <c r="S16" s="249"/>
      <c r="T16" s="249"/>
      <c r="U16" s="373"/>
      <c r="V16" s="249"/>
      <c r="W16" s="249"/>
      <c r="X16" s="249"/>
      <c r="Y16" s="389"/>
      <c r="Z16" s="389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</row>
    <row r="17" spans="1:83" s="390" customFormat="1" ht="15" customHeight="1">
      <c r="A17" s="89"/>
      <c r="B17" s="249" t="s">
        <v>453</v>
      </c>
      <c r="C17" s="713"/>
      <c r="D17" s="714"/>
      <c r="E17" s="716"/>
      <c r="F17" s="718"/>
      <c r="G17" s="714"/>
      <c r="H17" s="712"/>
      <c r="I17" s="683"/>
      <c r="J17" s="669">
        <v>1</v>
      </c>
      <c r="K17" s="671" t="s">
        <v>963</v>
      </c>
      <c r="L17" s="372" t="s">
        <v>964</v>
      </c>
      <c r="M17" s="317" t="e">
        <f t="shared" ca="1" si="0"/>
        <v>#NAME?</v>
      </c>
      <c r="N17" s="298"/>
      <c r="O17" s="298"/>
      <c r="P17" s="298"/>
      <c r="Q17" s="298"/>
      <c r="R17" s="317" t="str">
        <f>K17&amp;" ("&amp;L17&amp;")"</f>
        <v>Брежневский сельсовет (38620412)</v>
      </c>
      <c r="S17" s="249"/>
      <c r="T17" s="249"/>
      <c r="U17" s="373"/>
      <c r="V17" s="249"/>
      <c r="W17" s="249"/>
      <c r="X17" s="249"/>
      <c r="Y17" s="389"/>
      <c r="Z17" s="389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</row>
    <row r="18" spans="1:83" s="390" customFormat="1" ht="0.95" customHeight="1">
      <c r="A18" s="89"/>
      <c r="B18" s="249" t="s">
        <v>453</v>
      </c>
      <c r="C18" s="713"/>
      <c r="D18" s="714">
        <v>3</v>
      </c>
      <c r="E18" s="715" t="s">
        <v>1926</v>
      </c>
      <c r="F18" s="672"/>
      <c r="G18" s="669">
        <v>0</v>
      </c>
      <c r="H18" s="494"/>
      <c r="I18" s="375"/>
      <c r="J18" s="532" t="s">
        <v>594</v>
      </c>
      <c r="K18" s="177"/>
      <c r="L18" s="391"/>
      <c r="M18" s="317" t="e">
        <f t="shared" ca="1" si="0"/>
        <v>#NAME?</v>
      </c>
      <c r="N18" s="298"/>
      <c r="O18" s="298"/>
      <c r="P18" s="317" t="str">
        <f>IF(ISERROR(MATCH(Q18,MODesc,0)),"n","y")</f>
        <v>n</v>
      </c>
      <c r="Q18" s="298" t="s">
        <v>1926</v>
      </c>
      <c r="R18" s="317" t="str">
        <f>K18&amp;"("&amp;L18&amp;")"</f>
        <v>()</v>
      </c>
      <c r="S18" s="249"/>
      <c r="T18" s="249"/>
      <c r="U18" s="373"/>
      <c r="V18" s="249"/>
      <c r="W18" s="249"/>
      <c r="X18" s="249"/>
      <c r="Y18" s="389"/>
      <c r="Z18" s="389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</row>
    <row r="19" spans="1:83" s="390" customFormat="1" ht="0.95" customHeight="1">
      <c r="A19" s="89"/>
      <c r="B19" s="249" t="s">
        <v>453</v>
      </c>
      <c r="C19" s="713"/>
      <c r="D19" s="714"/>
      <c r="E19" s="716"/>
      <c r="F19" s="717"/>
      <c r="G19" s="714">
        <v>1</v>
      </c>
      <c r="H19" s="712" t="s">
        <v>959</v>
      </c>
      <c r="I19" s="375"/>
      <c r="J19" s="532" t="s">
        <v>594</v>
      </c>
      <c r="K19" s="177"/>
      <c r="L19" s="391"/>
      <c r="M19" s="317" t="e">
        <f t="shared" ca="1" si="0"/>
        <v>#NAME?</v>
      </c>
      <c r="N19" s="298"/>
      <c r="O19" s="298"/>
      <c r="P19" s="298"/>
      <c r="Q19" s="298"/>
      <c r="R19" s="317" t="str">
        <f>K19&amp;"("&amp;L19&amp;")"</f>
        <v>()</v>
      </c>
      <c r="S19" s="249"/>
      <c r="T19" s="249"/>
      <c r="U19" s="373"/>
      <c r="V19" s="249"/>
      <c r="W19" s="249"/>
      <c r="X19" s="249"/>
      <c r="Y19" s="389"/>
      <c r="Z19" s="389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</row>
    <row r="20" spans="1:83" s="390" customFormat="1" ht="15" customHeight="1">
      <c r="A20" s="89"/>
      <c r="B20" s="249" t="s">
        <v>453</v>
      </c>
      <c r="C20" s="713"/>
      <c r="D20" s="714"/>
      <c r="E20" s="716"/>
      <c r="F20" s="718"/>
      <c r="G20" s="714"/>
      <c r="H20" s="712"/>
      <c r="I20" s="683"/>
      <c r="J20" s="669">
        <v>1</v>
      </c>
      <c r="K20" s="671" t="s">
        <v>965</v>
      </c>
      <c r="L20" s="372" t="s">
        <v>966</v>
      </c>
      <c r="M20" s="317" t="e">
        <f t="shared" ca="1" si="0"/>
        <v>#NAME?</v>
      </c>
      <c r="N20" s="298"/>
      <c r="O20" s="298"/>
      <c r="P20" s="298"/>
      <c r="Q20" s="298"/>
      <c r="R20" s="317" t="str">
        <f>K20&amp;" ("&amp;L20&amp;")"</f>
        <v>Винниковский сельсовет (38620420)</v>
      </c>
      <c r="S20" s="249"/>
      <c r="T20" s="249"/>
      <c r="U20" s="373"/>
      <c r="V20" s="249"/>
      <c r="W20" s="249"/>
      <c r="X20" s="249"/>
      <c r="Y20" s="389"/>
      <c r="Z20" s="389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</row>
    <row r="21" spans="1:83" s="390" customFormat="1" ht="0.95" customHeight="1">
      <c r="A21" s="89"/>
      <c r="B21" s="249" t="s">
        <v>453</v>
      </c>
      <c r="C21" s="713"/>
      <c r="D21" s="714">
        <v>4</v>
      </c>
      <c r="E21" s="715" t="s">
        <v>1927</v>
      </c>
      <c r="F21" s="672"/>
      <c r="G21" s="669">
        <v>0</v>
      </c>
      <c r="H21" s="494"/>
      <c r="I21" s="375"/>
      <c r="J21" s="532" t="s">
        <v>594</v>
      </c>
      <c r="K21" s="177"/>
      <c r="L21" s="391"/>
      <c r="M21" s="317" t="e">
        <f t="shared" ca="1" si="0"/>
        <v>#NAME?</v>
      </c>
      <c r="N21" s="298"/>
      <c r="O21" s="298"/>
      <c r="P21" s="317" t="str">
        <f>IF(ISERROR(MATCH(Q21,MODesc,0)),"n","y")</f>
        <v>n</v>
      </c>
      <c r="Q21" s="298" t="s">
        <v>1927</v>
      </c>
      <c r="R21" s="317" t="str">
        <f>K21&amp;"("&amp;L21&amp;")"</f>
        <v>()</v>
      </c>
      <c r="S21" s="249"/>
      <c r="T21" s="249"/>
      <c r="U21" s="373"/>
      <c r="V21" s="249"/>
      <c r="W21" s="249"/>
      <c r="X21" s="249"/>
      <c r="Y21" s="389"/>
      <c r="Z21" s="389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</row>
    <row r="22" spans="1:83" s="390" customFormat="1" ht="0.95" customHeight="1">
      <c r="A22" s="89"/>
      <c r="B22" s="249" t="s">
        <v>453</v>
      </c>
      <c r="C22" s="713"/>
      <c r="D22" s="714"/>
      <c r="E22" s="716"/>
      <c r="F22" s="717"/>
      <c r="G22" s="714">
        <v>1</v>
      </c>
      <c r="H22" s="712" t="s">
        <v>959</v>
      </c>
      <c r="I22" s="375"/>
      <c r="J22" s="532" t="s">
        <v>594</v>
      </c>
      <c r="K22" s="177"/>
      <c r="L22" s="391"/>
      <c r="M22" s="317" t="e">
        <f t="shared" ca="1" si="0"/>
        <v>#NAME?</v>
      </c>
      <c r="N22" s="298"/>
      <c r="O22" s="298"/>
      <c r="P22" s="298"/>
      <c r="Q22" s="298"/>
      <c r="R22" s="317" t="str">
        <f>K22&amp;"("&amp;L22&amp;")"</f>
        <v>()</v>
      </c>
      <c r="S22" s="249"/>
      <c r="T22" s="249"/>
      <c r="U22" s="373"/>
      <c r="V22" s="249"/>
      <c r="W22" s="249"/>
      <c r="X22" s="249"/>
      <c r="Y22" s="389"/>
      <c r="Z22" s="389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</row>
    <row r="23" spans="1:83" s="390" customFormat="1" ht="15" customHeight="1">
      <c r="A23" s="89"/>
      <c r="B23" s="249" t="s">
        <v>453</v>
      </c>
      <c r="C23" s="713"/>
      <c r="D23" s="714"/>
      <c r="E23" s="716"/>
      <c r="F23" s="718"/>
      <c r="G23" s="714"/>
      <c r="H23" s="712"/>
      <c r="I23" s="683"/>
      <c r="J23" s="669">
        <v>1</v>
      </c>
      <c r="K23" s="671" t="s">
        <v>967</v>
      </c>
      <c r="L23" s="372" t="s">
        <v>968</v>
      </c>
      <c r="M23" s="317" t="e">
        <f t="shared" ca="1" si="0"/>
        <v>#NAME?</v>
      </c>
      <c r="N23" s="298"/>
      <c r="O23" s="298"/>
      <c r="P23" s="298"/>
      <c r="Q23" s="298"/>
      <c r="R23" s="317" t="str">
        <f>K23&amp;" ("&amp;L23&amp;")"</f>
        <v>Ворошневский сельсовет (38620424)</v>
      </c>
      <c r="S23" s="249"/>
      <c r="T23" s="249"/>
      <c r="U23" s="373"/>
      <c r="V23" s="249"/>
      <c r="W23" s="249"/>
      <c r="X23" s="249"/>
      <c r="Y23" s="389"/>
      <c r="Z23" s="389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</row>
    <row r="24" spans="1:83" s="390" customFormat="1" ht="0.95" customHeight="1">
      <c r="A24" s="89"/>
      <c r="B24" s="249" t="s">
        <v>453</v>
      </c>
      <c r="C24" s="713"/>
      <c r="D24" s="714">
        <v>5</v>
      </c>
      <c r="E24" s="715" t="s">
        <v>1928</v>
      </c>
      <c r="F24" s="672"/>
      <c r="G24" s="669">
        <v>0</v>
      </c>
      <c r="H24" s="494"/>
      <c r="I24" s="375"/>
      <c r="J24" s="532" t="s">
        <v>594</v>
      </c>
      <c r="K24" s="177"/>
      <c r="L24" s="391"/>
      <c r="M24" s="317" t="e">
        <f t="shared" ca="1" si="0"/>
        <v>#NAME?</v>
      </c>
      <c r="N24" s="298"/>
      <c r="O24" s="298"/>
      <c r="P24" s="317" t="str">
        <f>IF(ISERROR(MATCH(Q24,MODesc,0)),"n","y")</f>
        <v>n</v>
      </c>
      <c r="Q24" s="298" t="s">
        <v>1928</v>
      </c>
      <c r="R24" s="317" t="str">
        <f>K24&amp;"("&amp;L24&amp;")"</f>
        <v>()</v>
      </c>
      <c r="S24" s="249"/>
      <c r="T24" s="249"/>
      <c r="U24" s="373"/>
      <c r="V24" s="249"/>
      <c r="W24" s="249"/>
      <c r="X24" s="249"/>
      <c r="Y24" s="389"/>
      <c r="Z24" s="389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</row>
    <row r="25" spans="1:83" s="390" customFormat="1" ht="0.95" customHeight="1">
      <c r="A25" s="89"/>
      <c r="B25" s="249" t="s">
        <v>453</v>
      </c>
      <c r="C25" s="713"/>
      <c r="D25" s="714"/>
      <c r="E25" s="716"/>
      <c r="F25" s="717"/>
      <c r="G25" s="714">
        <v>1</v>
      </c>
      <c r="H25" s="712" t="s">
        <v>959</v>
      </c>
      <c r="I25" s="375"/>
      <c r="J25" s="532" t="s">
        <v>594</v>
      </c>
      <c r="K25" s="177"/>
      <c r="L25" s="391"/>
      <c r="M25" s="317" t="e">
        <f t="shared" ca="1" si="0"/>
        <v>#NAME?</v>
      </c>
      <c r="N25" s="298"/>
      <c r="O25" s="298"/>
      <c r="P25" s="298"/>
      <c r="Q25" s="298"/>
      <c r="R25" s="317" t="str">
        <f>K25&amp;"("&amp;L25&amp;")"</f>
        <v>()</v>
      </c>
      <c r="S25" s="249"/>
      <c r="T25" s="249"/>
      <c r="U25" s="373"/>
      <c r="V25" s="249"/>
      <c r="W25" s="249"/>
      <c r="X25" s="249"/>
      <c r="Y25" s="389"/>
      <c r="Z25" s="389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</row>
    <row r="26" spans="1:83" s="390" customFormat="1" ht="15" customHeight="1">
      <c r="A26" s="89"/>
      <c r="B26" s="249" t="s">
        <v>453</v>
      </c>
      <c r="C26" s="713"/>
      <c r="D26" s="714"/>
      <c r="E26" s="716"/>
      <c r="F26" s="718"/>
      <c r="G26" s="714"/>
      <c r="H26" s="712"/>
      <c r="I26" s="683"/>
      <c r="J26" s="669">
        <v>1</v>
      </c>
      <c r="K26" s="671" t="s">
        <v>969</v>
      </c>
      <c r="L26" s="372" t="s">
        <v>970</v>
      </c>
      <c r="M26" s="317" t="e">
        <f t="shared" ca="1" si="0"/>
        <v>#NAME?</v>
      </c>
      <c r="N26" s="298"/>
      <c r="O26" s="298"/>
      <c r="P26" s="298"/>
      <c r="Q26" s="298"/>
      <c r="R26" s="317" t="str">
        <f>K26&amp;" ("&amp;L26&amp;")"</f>
        <v>Камышинский сельсовет (38620426)</v>
      </c>
      <c r="S26" s="249"/>
      <c r="T26" s="249"/>
      <c r="U26" s="373"/>
      <c r="V26" s="249"/>
      <c r="W26" s="249"/>
      <c r="X26" s="249"/>
      <c r="Y26" s="389"/>
      <c r="Z26" s="389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</row>
    <row r="27" spans="1:83" s="390" customFormat="1" ht="0.95" customHeight="1">
      <c r="A27" s="89"/>
      <c r="B27" s="249" t="s">
        <v>453</v>
      </c>
      <c r="C27" s="713"/>
      <c r="D27" s="714">
        <v>6</v>
      </c>
      <c r="E27" s="715" t="s">
        <v>1929</v>
      </c>
      <c r="F27" s="672"/>
      <c r="G27" s="669">
        <v>0</v>
      </c>
      <c r="H27" s="494"/>
      <c r="I27" s="375"/>
      <c r="J27" s="532" t="s">
        <v>594</v>
      </c>
      <c r="K27" s="177"/>
      <c r="L27" s="391"/>
      <c r="M27" s="317" t="e">
        <f t="shared" ca="1" si="0"/>
        <v>#NAME?</v>
      </c>
      <c r="N27" s="298"/>
      <c r="O27" s="298"/>
      <c r="P27" s="317" t="str">
        <f>IF(ISERROR(MATCH(Q27,MODesc,0)),"n","y")</f>
        <v>n</v>
      </c>
      <c r="Q27" s="298" t="s">
        <v>1929</v>
      </c>
      <c r="R27" s="317" t="str">
        <f>K27&amp;"("&amp;L27&amp;")"</f>
        <v>()</v>
      </c>
      <c r="S27" s="249"/>
      <c r="T27" s="249"/>
      <c r="U27" s="373"/>
      <c r="V27" s="249"/>
      <c r="W27" s="249"/>
      <c r="X27" s="249"/>
      <c r="Y27" s="389"/>
      <c r="Z27" s="389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</row>
    <row r="28" spans="1:83" s="390" customFormat="1" ht="0.95" customHeight="1">
      <c r="A28" s="89"/>
      <c r="B28" s="249" t="s">
        <v>453</v>
      </c>
      <c r="C28" s="713"/>
      <c r="D28" s="714"/>
      <c r="E28" s="716"/>
      <c r="F28" s="717"/>
      <c r="G28" s="714">
        <v>1</v>
      </c>
      <c r="H28" s="712" t="s">
        <v>959</v>
      </c>
      <c r="I28" s="375"/>
      <c r="J28" s="532" t="s">
        <v>594</v>
      </c>
      <c r="K28" s="177"/>
      <c r="L28" s="391"/>
      <c r="M28" s="317" t="e">
        <f t="shared" ca="1" si="0"/>
        <v>#NAME?</v>
      </c>
      <c r="N28" s="298"/>
      <c r="O28" s="298"/>
      <c r="P28" s="298"/>
      <c r="Q28" s="298"/>
      <c r="R28" s="317" t="str">
        <f>K28&amp;"("&amp;L28&amp;")"</f>
        <v>()</v>
      </c>
      <c r="S28" s="249"/>
      <c r="T28" s="249"/>
      <c r="U28" s="373"/>
      <c r="V28" s="249"/>
      <c r="W28" s="249"/>
      <c r="X28" s="249"/>
      <c r="Y28" s="389"/>
      <c r="Z28" s="389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</row>
    <row r="29" spans="1:83" s="390" customFormat="1" ht="15" customHeight="1">
      <c r="A29" s="89"/>
      <c r="B29" s="249" t="s">
        <v>453</v>
      </c>
      <c r="C29" s="713"/>
      <c r="D29" s="714"/>
      <c r="E29" s="716"/>
      <c r="F29" s="718"/>
      <c r="G29" s="714"/>
      <c r="H29" s="712"/>
      <c r="I29" s="683"/>
      <c r="J29" s="669">
        <v>1</v>
      </c>
      <c r="K29" s="671" t="s">
        <v>971</v>
      </c>
      <c r="L29" s="372" t="s">
        <v>972</v>
      </c>
      <c r="M29" s="317" t="e">
        <f t="shared" ca="1" si="0"/>
        <v>#NAME?</v>
      </c>
      <c r="N29" s="298"/>
      <c r="O29" s="298"/>
      <c r="P29" s="298"/>
      <c r="Q29" s="298"/>
      <c r="R29" s="317" t="str">
        <f>K29&amp;" ("&amp;L29&amp;")"</f>
        <v>Клюквинский сельсовет (38620428)</v>
      </c>
      <c r="S29" s="249"/>
      <c r="T29" s="249"/>
      <c r="U29" s="373"/>
      <c r="V29" s="249"/>
      <c r="W29" s="249"/>
      <c r="X29" s="249"/>
      <c r="Y29" s="389"/>
      <c r="Z29" s="389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</row>
    <row r="30" spans="1:83" s="390" customFormat="1" ht="0.95" customHeight="1">
      <c r="A30" s="89"/>
      <c r="B30" s="249" t="s">
        <v>453</v>
      </c>
      <c r="C30" s="713"/>
      <c r="D30" s="714">
        <v>7</v>
      </c>
      <c r="E30" s="715" t="s">
        <v>1930</v>
      </c>
      <c r="F30" s="672"/>
      <c r="G30" s="669">
        <v>0</v>
      </c>
      <c r="H30" s="494"/>
      <c r="I30" s="375"/>
      <c r="J30" s="532" t="s">
        <v>594</v>
      </c>
      <c r="K30" s="177"/>
      <c r="L30" s="391"/>
      <c r="M30" s="317" t="e">
        <f t="shared" ca="1" si="0"/>
        <v>#NAME?</v>
      </c>
      <c r="N30" s="298"/>
      <c r="O30" s="298"/>
      <c r="P30" s="317" t="str">
        <f>IF(ISERROR(MATCH(Q30,MODesc,0)),"n","y")</f>
        <v>n</v>
      </c>
      <c r="Q30" s="298" t="s">
        <v>1930</v>
      </c>
      <c r="R30" s="317" t="str">
        <f>K30&amp;"("&amp;L30&amp;")"</f>
        <v>()</v>
      </c>
      <c r="S30" s="249"/>
      <c r="T30" s="249"/>
      <c r="U30" s="373"/>
      <c r="V30" s="249"/>
      <c r="W30" s="249"/>
      <c r="X30" s="249"/>
      <c r="Y30" s="389"/>
      <c r="Z30" s="389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89"/>
      <c r="BW30" s="389"/>
      <c r="BX30" s="389"/>
      <c r="BY30" s="389"/>
      <c r="BZ30" s="389"/>
      <c r="CA30" s="389"/>
      <c r="CB30" s="389"/>
      <c r="CC30" s="389"/>
      <c r="CD30" s="389"/>
      <c r="CE30" s="389"/>
    </row>
    <row r="31" spans="1:83" s="390" customFormat="1" ht="0.95" customHeight="1">
      <c r="A31" s="89"/>
      <c r="B31" s="249" t="s">
        <v>453</v>
      </c>
      <c r="C31" s="713"/>
      <c r="D31" s="714"/>
      <c r="E31" s="716"/>
      <c r="F31" s="717"/>
      <c r="G31" s="714">
        <v>1</v>
      </c>
      <c r="H31" s="712" t="s">
        <v>959</v>
      </c>
      <c r="I31" s="375"/>
      <c r="J31" s="532" t="s">
        <v>594</v>
      </c>
      <c r="K31" s="177"/>
      <c r="L31" s="391"/>
      <c r="M31" s="317" t="e">
        <f t="shared" ca="1" si="0"/>
        <v>#NAME?</v>
      </c>
      <c r="N31" s="298"/>
      <c r="O31" s="298"/>
      <c r="P31" s="298"/>
      <c r="Q31" s="298"/>
      <c r="R31" s="317" t="str">
        <f>K31&amp;"("&amp;L31&amp;")"</f>
        <v>()</v>
      </c>
      <c r="S31" s="249"/>
      <c r="T31" s="249"/>
      <c r="U31" s="373"/>
      <c r="V31" s="249"/>
      <c r="W31" s="249"/>
      <c r="X31" s="249"/>
      <c r="Y31" s="389"/>
      <c r="Z31" s="389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</row>
    <row r="32" spans="1:83" s="390" customFormat="1" ht="15" customHeight="1">
      <c r="A32" s="89"/>
      <c r="B32" s="249" t="s">
        <v>453</v>
      </c>
      <c r="C32" s="713"/>
      <c r="D32" s="714"/>
      <c r="E32" s="716"/>
      <c r="F32" s="718"/>
      <c r="G32" s="714"/>
      <c r="H32" s="712"/>
      <c r="I32" s="683"/>
      <c r="J32" s="669">
        <v>1</v>
      </c>
      <c r="K32" s="671" t="s">
        <v>973</v>
      </c>
      <c r="L32" s="372" t="s">
        <v>974</v>
      </c>
      <c r="M32" s="317" t="e">
        <f t="shared" ca="1" si="0"/>
        <v>#NAME?</v>
      </c>
      <c r="N32" s="298"/>
      <c r="O32" s="298"/>
      <c r="P32" s="298"/>
      <c r="Q32" s="298"/>
      <c r="R32" s="317" t="str">
        <f>K32&amp;" ("&amp;L32&amp;")"</f>
        <v>Лебяженский сельсовет (38620432)</v>
      </c>
      <c r="S32" s="249"/>
      <c r="T32" s="249"/>
      <c r="U32" s="373"/>
      <c r="V32" s="249"/>
      <c r="W32" s="249"/>
      <c r="X32" s="249"/>
      <c r="Y32" s="389"/>
      <c r="Z32" s="389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</row>
    <row r="33" spans="1:83" s="390" customFormat="1" ht="0.95" customHeight="1">
      <c r="A33" s="89"/>
      <c r="B33" s="249" t="s">
        <v>453</v>
      </c>
      <c r="C33" s="713"/>
      <c r="D33" s="714">
        <v>8</v>
      </c>
      <c r="E33" s="715" t="s">
        <v>1931</v>
      </c>
      <c r="F33" s="672"/>
      <c r="G33" s="669">
        <v>0</v>
      </c>
      <c r="H33" s="494"/>
      <c r="I33" s="375"/>
      <c r="J33" s="532" t="s">
        <v>594</v>
      </c>
      <c r="K33" s="177"/>
      <c r="L33" s="391"/>
      <c r="M33" s="317" t="e">
        <f t="shared" ca="1" si="0"/>
        <v>#NAME?</v>
      </c>
      <c r="N33" s="298"/>
      <c r="O33" s="298"/>
      <c r="P33" s="317" t="str">
        <f>IF(ISERROR(MATCH(Q33,MODesc,0)),"n","y")</f>
        <v>n</v>
      </c>
      <c r="Q33" s="298" t="s">
        <v>1931</v>
      </c>
      <c r="R33" s="317" t="str">
        <f>K33&amp;"("&amp;L33&amp;")"</f>
        <v>()</v>
      </c>
      <c r="S33" s="249"/>
      <c r="T33" s="249"/>
      <c r="U33" s="373"/>
      <c r="V33" s="249"/>
      <c r="W33" s="249"/>
      <c r="X33" s="249"/>
      <c r="Y33" s="389"/>
      <c r="Z33" s="389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</row>
    <row r="34" spans="1:83" s="390" customFormat="1" ht="0.95" customHeight="1">
      <c r="A34" s="89"/>
      <c r="B34" s="249" t="s">
        <v>453</v>
      </c>
      <c r="C34" s="713"/>
      <c r="D34" s="714"/>
      <c r="E34" s="716"/>
      <c r="F34" s="717"/>
      <c r="G34" s="714">
        <v>1</v>
      </c>
      <c r="H34" s="712" t="s">
        <v>959</v>
      </c>
      <c r="I34" s="375"/>
      <c r="J34" s="532" t="s">
        <v>594</v>
      </c>
      <c r="K34" s="177"/>
      <c r="L34" s="391"/>
      <c r="M34" s="317" t="e">
        <f t="shared" ca="1" si="0"/>
        <v>#NAME?</v>
      </c>
      <c r="N34" s="298"/>
      <c r="O34" s="298"/>
      <c r="P34" s="298"/>
      <c r="Q34" s="298"/>
      <c r="R34" s="317" t="str">
        <f>K34&amp;"("&amp;L34&amp;")"</f>
        <v>()</v>
      </c>
      <c r="S34" s="249"/>
      <c r="T34" s="249"/>
      <c r="U34" s="373"/>
      <c r="V34" s="249"/>
      <c r="W34" s="249"/>
      <c r="X34" s="249"/>
      <c r="Y34" s="389"/>
      <c r="Z34" s="389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</row>
    <row r="35" spans="1:83" s="390" customFormat="1" ht="15" customHeight="1">
      <c r="A35" s="89"/>
      <c r="B35" s="249" t="s">
        <v>453</v>
      </c>
      <c r="C35" s="713"/>
      <c r="D35" s="714"/>
      <c r="E35" s="716"/>
      <c r="F35" s="718"/>
      <c r="G35" s="714"/>
      <c r="H35" s="712"/>
      <c r="I35" s="683"/>
      <c r="J35" s="669">
        <v>1</v>
      </c>
      <c r="K35" s="671" t="s">
        <v>975</v>
      </c>
      <c r="L35" s="372" t="s">
        <v>976</v>
      </c>
      <c r="M35" s="317" t="e">
        <f t="shared" ca="1" si="0"/>
        <v>#NAME?</v>
      </c>
      <c r="N35" s="298"/>
      <c r="O35" s="298"/>
      <c r="P35" s="298"/>
      <c r="Q35" s="298"/>
      <c r="R35" s="317" t="str">
        <f>K35&amp;" ("&amp;L35&amp;")"</f>
        <v>Моковский сельсовет (38620436)</v>
      </c>
      <c r="S35" s="249"/>
      <c r="T35" s="249"/>
      <c r="U35" s="373"/>
      <c r="V35" s="249"/>
      <c r="W35" s="249"/>
      <c r="X35" s="249"/>
      <c r="Y35" s="389"/>
      <c r="Z35" s="389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</row>
    <row r="36" spans="1:83" s="390" customFormat="1" ht="0.95" customHeight="1">
      <c r="A36" s="89"/>
      <c r="B36" s="249" t="s">
        <v>453</v>
      </c>
      <c r="C36" s="713"/>
      <c r="D36" s="714">
        <v>9</v>
      </c>
      <c r="E36" s="715" t="s">
        <v>1932</v>
      </c>
      <c r="F36" s="672"/>
      <c r="G36" s="669">
        <v>0</v>
      </c>
      <c r="H36" s="494"/>
      <c r="I36" s="375"/>
      <c r="J36" s="532" t="s">
        <v>594</v>
      </c>
      <c r="K36" s="177"/>
      <c r="L36" s="391"/>
      <c r="M36" s="317" t="e">
        <f t="shared" ca="1" si="0"/>
        <v>#NAME?</v>
      </c>
      <c r="N36" s="298"/>
      <c r="O36" s="298"/>
      <c r="P36" s="317" t="str">
        <f>IF(ISERROR(MATCH(Q36,MODesc,0)),"n","y")</f>
        <v>n</v>
      </c>
      <c r="Q36" s="298" t="s">
        <v>1932</v>
      </c>
      <c r="R36" s="317" t="str">
        <f>K36&amp;"("&amp;L36&amp;")"</f>
        <v>()</v>
      </c>
      <c r="S36" s="249"/>
      <c r="T36" s="249"/>
      <c r="U36" s="373"/>
      <c r="V36" s="249"/>
      <c r="W36" s="249"/>
      <c r="X36" s="249"/>
      <c r="Y36" s="389"/>
      <c r="Z36" s="389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</row>
    <row r="37" spans="1:83" s="390" customFormat="1" ht="0.95" customHeight="1">
      <c r="A37" s="89"/>
      <c r="B37" s="249" t="s">
        <v>453</v>
      </c>
      <c r="C37" s="713"/>
      <c r="D37" s="714"/>
      <c r="E37" s="716"/>
      <c r="F37" s="717"/>
      <c r="G37" s="714">
        <v>1</v>
      </c>
      <c r="H37" s="712" t="s">
        <v>959</v>
      </c>
      <c r="I37" s="375"/>
      <c r="J37" s="532" t="s">
        <v>594</v>
      </c>
      <c r="K37" s="177"/>
      <c r="L37" s="391"/>
      <c r="M37" s="317" t="e">
        <f t="shared" ca="1" si="0"/>
        <v>#NAME?</v>
      </c>
      <c r="N37" s="298"/>
      <c r="O37" s="298"/>
      <c r="P37" s="298"/>
      <c r="Q37" s="298"/>
      <c r="R37" s="317" t="str">
        <f>K37&amp;"("&amp;L37&amp;")"</f>
        <v>()</v>
      </c>
      <c r="S37" s="249"/>
      <c r="T37" s="249"/>
      <c r="U37" s="373"/>
      <c r="V37" s="249"/>
      <c r="W37" s="249"/>
      <c r="X37" s="249"/>
      <c r="Y37" s="389"/>
      <c r="Z37" s="389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89"/>
      <c r="BW37" s="389"/>
      <c r="BX37" s="389"/>
      <c r="BY37" s="389"/>
      <c r="BZ37" s="389"/>
      <c r="CA37" s="389"/>
      <c r="CB37" s="389"/>
      <c r="CC37" s="389"/>
      <c r="CD37" s="389"/>
      <c r="CE37" s="389"/>
    </row>
    <row r="38" spans="1:83" s="390" customFormat="1" ht="15" customHeight="1">
      <c r="A38" s="89"/>
      <c r="B38" s="249" t="s">
        <v>453</v>
      </c>
      <c r="C38" s="713"/>
      <c r="D38" s="714"/>
      <c r="E38" s="716"/>
      <c r="F38" s="718"/>
      <c r="G38" s="714"/>
      <c r="H38" s="712"/>
      <c r="I38" s="683"/>
      <c r="J38" s="669">
        <v>1</v>
      </c>
      <c r="K38" s="671" t="s">
        <v>977</v>
      </c>
      <c r="L38" s="372" t="s">
        <v>978</v>
      </c>
      <c r="M38" s="317" t="e">
        <f t="shared" ca="1" si="0"/>
        <v>#NAME?</v>
      </c>
      <c r="N38" s="298"/>
      <c r="O38" s="298"/>
      <c r="P38" s="298"/>
      <c r="Q38" s="298"/>
      <c r="R38" s="317" t="str">
        <f>K38&amp;" ("&amp;L38&amp;")"</f>
        <v>Нижнемедведицкий сельсовет (38620448)</v>
      </c>
      <c r="S38" s="249"/>
      <c r="T38" s="249"/>
      <c r="U38" s="373"/>
      <c r="V38" s="249"/>
      <c r="W38" s="249"/>
      <c r="X38" s="249"/>
      <c r="Y38" s="389"/>
      <c r="Z38" s="389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</row>
    <row r="39" spans="1:83" s="390" customFormat="1" ht="0.95" customHeight="1">
      <c r="A39" s="89"/>
      <c r="B39" s="249" t="s">
        <v>453</v>
      </c>
      <c r="C39" s="713"/>
      <c r="D39" s="714">
        <v>10</v>
      </c>
      <c r="E39" s="715" t="s">
        <v>1933</v>
      </c>
      <c r="F39" s="672"/>
      <c r="G39" s="669">
        <v>0</v>
      </c>
      <c r="H39" s="494"/>
      <c r="I39" s="375"/>
      <c r="J39" s="532" t="s">
        <v>594</v>
      </c>
      <c r="K39" s="177"/>
      <c r="L39" s="391"/>
      <c r="M39" s="317" t="e">
        <f t="shared" ca="1" si="0"/>
        <v>#NAME?</v>
      </c>
      <c r="N39" s="298"/>
      <c r="O39" s="298"/>
      <c r="P39" s="317" t="str">
        <f>IF(ISERROR(MATCH(Q39,MODesc,0)),"n","y")</f>
        <v>n</v>
      </c>
      <c r="Q39" s="298" t="s">
        <v>1933</v>
      </c>
      <c r="R39" s="317" t="str">
        <f>K39&amp;"("&amp;L39&amp;")"</f>
        <v>()</v>
      </c>
      <c r="S39" s="249"/>
      <c r="T39" s="249"/>
      <c r="U39" s="373"/>
      <c r="V39" s="249"/>
      <c r="W39" s="249"/>
      <c r="X39" s="249"/>
      <c r="Y39" s="389"/>
      <c r="Z39" s="389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</row>
    <row r="40" spans="1:83" s="390" customFormat="1" ht="0.95" customHeight="1">
      <c r="A40" s="89"/>
      <c r="B40" s="249" t="s">
        <v>453</v>
      </c>
      <c r="C40" s="713"/>
      <c r="D40" s="714"/>
      <c r="E40" s="716"/>
      <c r="F40" s="717"/>
      <c r="G40" s="714">
        <v>1</v>
      </c>
      <c r="H40" s="712" t="s">
        <v>959</v>
      </c>
      <c r="I40" s="375"/>
      <c r="J40" s="532" t="s">
        <v>594</v>
      </c>
      <c r="K40" s="177"/>
      <c r="L40" s="391"/>
      <c r="M40" s="317" t="e">
        <f t="shared" ca="1" si="0"/>
        <v>#NAME?</v>
      </c>
      <c r="N40" s="298"/>
      <c r="O40" s="298"/>
      <c r="P40" s="298"/>
      <c r="Q40" s="298"/>
      <c r="R40" s="317" t="str">
        <f>K40&amp;"("&amp;L40&amp;")"</f>
        <v>()</v>
      </c>
      <c r="S40" s="249"/>
      <c r="T40" s="249"/>
      <c r="U40" s="373"/>
      <c r="V40" s="249"/>
      <c r="W40" s="249"/>
      <c r="X40" s="249"/>
      <c r="Y40" s="389"/>
      <c r="Z40" s="389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</row>
    <row r="41" spans="1:83" s="390" customFormat="1" ht="15" customHeight="1">
      <c r="A41" s="89"/>
      <c r="B41" s="249" t="s">
        <v>453</v>
      </c>
      <c r="C41" s="713"/>
      <c r="D41" s="714"/>
      <c r="E41" s="716"/>
      <c r="F41" s="718"/>
      <c r="G41" s="714"/>
      <c r="H41" s="712"/>
      <c r="I41" s="683"/>
      <c r="J41" s="669">
        <v>1</v>
      </c>
      <c r="K41" s="671" t="s">
        <v>979</v>
      </c>
      <c r="L41" s="372" t="s">
        <v>980</v>
      </c>
      <c r="M41" s="317" t="e">
        <f t="shared" ca="1" si="0"/>
        <v>#NAME?</v>
      </c>
      <c r="N41" s="298"/>
      <c r="O41" s="298"/>
      <c r="P41" s="298"/>
      <c r="Q41" s="298"/>
      <c r="R41" s="317" t="str">
        <f>K41&amp;" ("&amp;L41&amp;")"</f>
        <v>Новопоселеновский сельсовет (38620452)</v>
      </c>
      <c r="S41" s="249"/>
      <c r="T41" s="249"/>
      <c r="U41" s="373"/>
      <c r="V41" s="249"/>
      <c r="W41" s="249"/>
      <c r="X41" s="249"/>
      <c r="Y41" s="389"/>
      <c r="Z41" s="389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</row>
    <row r="42" spans="1:83" s="390" customFormat="1" ht="0.95" customHeight="1">
      <c r="A42" s="89"/>
      <c r="B42" s="249" t="s">
        <v>453</v>
      </c>
      <c r="C42" s="713"/>
      <c r="D42" s="714">
        <v>11</v>
      </c>
      <c r="E42" s="715" t="s">
        <v>1934</v>
      </c>
      <c r="F42" s="672"/>
      <c r="G42" s="669">
        <v>0</v>
      </c>
      <c r="H42" s="494"/>
      <c r="I42" s="375"/>
      <c r="J42" s="532" t="s">
        <v>594</v>
      </c>
      <c r="K42" s="177"/>
      <c r="L42" s="391"/>
      <c r="M42" s="317" t="e">
        <f t="shared" ca="1" si="0"/>
        <v>#NAME?</v>
      </c>
      <c r="N42" s="298"/>
      <c r="O42" s="298"/>
      <c r="P42" s="317" t="str">
        <f>IF(ISERROR(MATCH(Q42,MODesc,0)),"n","y")</f>
        <v>n</v>
      </c>
      <c r="Q42" s="298" t="s">
        <v>1934</v>
      </c>
      <c r="R42" s="317" t="str">
        <f>K42&amp;"("&amp;L42&amp;")"</f>
        <v>()</v>
      </c>
      <c r="S42" s="249"/>
      <c r="T42" s="249"/>
      <c r="U42" s="373"/>
      <c r="V42" s="249"/>
      <c r="W42" s="249"/>
      <c r="X42" s="249"/>
      <c r="Y42" s="389"/>
      <c r="Z42" s="389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</row>
    <row r="43" spans="1:83" s="390" customFormat="1" ht="0.95" customHeight="1">
      <c r="A43" s="89"/>
      <c r="B43" s="249" t="s">
        <v>453</v>
      </c>
      <c r="C43" s="713"/>
      <c r="D43" s="714"/>
      <c r="E43" s="716"/>
      <c r="F43" s="717"/>
      <c r="G43" s="714">
        <v>1</v>
      </c>
      <c r="H43" s="712" t="s">
        <v>959</v>
      </c>
      <c r="I43" s="375"/>
      <c r="J43" s="532" t="s">
        <v>594</v>
      </c>
      <c r="K43" s="177"/>
      <c r="L43" s="391"/>
      <c r="M43" s="317" t="e">
        <f t="shared" ca="1" si="0"/>
        <v>#NAME?</v>
      </c>
      <c r="N43" s="298"/>
      <c r="O43" s="298"/>
      <c r="P43" s="298"/>
      <c r="Q43" s="298"/>
      <c r="R43" s="317" t="str">
        <f>K43&amp;"("&amp;L43&amp;")"</f>
        <v>()</v>
      </c>
      <c r="S43" s="249"/>
      <c r="T43" s="249"/>
      <c r="U43" s="373"/>
      <c r="V43" s="249"/>
      <c r="W43" s="249"/>
      <c r="X43" s="249"/>
      <c r="Y43" s="389"/>
      <c r="Z43" s="389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</row>
    <row r="44" spans="1:83" s="390" customFormat="1" ht="15" customHeight="1">
      <c r="A44" s="89"/>
      <c r="B44" s="249" t="s">
        <v>453</v>
      </c>
      <c r="C44" s="713"/>
      <c r="D44" s="714"/>
      <c r="E44" s="716"/>
      <c r="F44" s="718"/>
      <c r="G44" s="714"/>
      <c r="H44" s="712"/>
      <c r="I44" s="683"/>
      <c r="J44" s="669">
        <v>1</v>
      </c>
      <c r="K44" s="671" t="s">
        <v>983</v>
      </c>
      <c r="L44" s="372" t="s">
        <v>984</v>
      </c>
      <c r="M44" s="317" t="e">
        <f t="shared" ca="1" si="0"/>
        <v>#NAME?</v>
      </c>
      <c r="N44" s="298"/>
      <c r="O44" s="298"/>
      <c r="P44" s="298"/>
      <c r="Q44" s="298"/>
      <c r="R44" s="317" t="str">
        <f>K44&amp;" ("&amp;L44&amp;")"</f>
        <v>Пашковский сельсовет (38620460)</v>
      </c>
      <c r="S44" s="249"/>
      <c r="T44" s="249"/>
      <c r="U44" s="373"/>
      <c r="V44" s="249"/>
      <c r="W44" s="249"/>
      <c r="X44" s="249"/>
      <c r="Y44" s="389"/>
      <c r="Z44" s="389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</row>
    <row r="45" spans="1:83" s="390" customFormat="1" ht="0.95" customHeight="1">
      <c r="A45" s="89"/>
      <c r="B45" s="249" t="s">
        <v>453</v>
      </c>
      <c r="C45" s="713"/>
      <c r="D45" s="714">
        <v>12</v>
      </c>
      <c r="E45" s="715" t="s">
        <v>1935</v>
      </c>
      <c r="F45" s="672"/>
      <c r="G45" s="669">
        <v>0</v>
      </c>
      <c r="H45" s="494"/>
      <c r="I45" s="375"/>
      <c r="J45" s="532" t="s">
        <v>594</v>
      </c>
      <c r="K45" s="177"/>
      <c r="L45" s="391"/>
      <c r="M45" s="317" t="e">
        <f t="shared" ca="1" si="0"/>
        <v>#NAME?</v>
      </c>
      <c r="N45" s="298"/>
      <c r="O45" s="298"/>
      <c r="P45" s="317" t="str">
        <f>IF(ISERROR(MATCH(Q45,MODesc,0)),"n","y")</f>
        <v>n</v>
      </c>
      <c r="Q45" s="298" t="s">
        <v>1935</v>
      </c>
      <c r="R45" s="317" t="str">
        <f>K45&amp;"("&amp;L45&amp;")"</f>
        <v>()</v>
      </c>
      <c r="S45" s="249"/>
      <c r="T45" s="249"/>
      <c r="U45" s="373"/>
      <c r="V45" s="249"/>
      <c r="W45" s="249"/>
      <c r="X45" s="249"/>
      <c r="Y45" s="389"/>
      <c r="Z45" s="389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</row>
    <row r="46" spans="1:83" s="390" customFormat="1" ht="0.95" customHeight="1">
      <c r="A46" s="89"/>
      <c r="B46" s="249" t="s">
        <v>453</v>
      </c>
      <c r="C46" s="713"/>
      <c r="D46" s="714"/>
      <c r="E46" s="716"/>
      <c r="F46" s="717"/>
      <c r="G46" s="714">
        <v>1</v>
      </c>
      <c r="H46" s="712" t="s">
        <v>959</v>
      </c>
      <c r="I46" s="375"/>
      <c r="J46" s="532" t="s">
        <v>594</v>
      </c>
      <c r="K46" s="177"/>
      <c r="L46" s="391"/>
      <c r="M46" s="317" t="e">
        <f t="shared" ca="1" si="0"/>
        <v>#NAME?</v>
      </c>
      <c r="N46" s="298"/>
      <c r="O46" s="298"/>
      <c r="P46" s="298"/>
      <c r="Q46" s="298"/>
      <c r="R46" s="317" t="str">
        <f>K46&amp;"("&amp;L46&amp;")"</f>
        <v>()</v>
      </c>
      <c r="S46" s="249"/>
      <c r="T46" s="249"/>
      <c r="U46" s="373"/>
      <c r="V46" s="249"/>
      <c r="W46" s="249"/>
      <c r="X46" s="249"/>
      <c r="Y46" s="389"/>
      <c r="Z46" s="389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</row>
    <row r="47" spans="1:83" s="390" customFormat="1" ht="15" customHeight="1">
      <c r="A47" s="89"/>
      <c r="B47" s="249" t="s">
        <v>453</v>
      </c>
      <c r="C47" s="713"/>
      <c r="D47" s="714"/>
      <c r="E47" s="716"/>
      <c r="F47" s="718"/>
      <c r="G47" s="714"/>
      <c r="H47" s="712"/>
      <c r="I47" s="683"/>
      <c r="J47" s="669">
        <v>1</v>
      </c>
      <c r="K47" s="671" t="s">
        <v>985</v>
      </c>
      <c r="L47" s="372" t="s">
        <v>986</v>
      </c>
      <c r="M47" s="317" t="e">
        <f t="shared" ca="1" si="0"/>
        <v>#NAME?</v>
      </c>
      <c r="N47" s="298"/>
      <c r="O47" s="298"/>
      <c r="P47" s="298"/>
      <c r="Q47" s="298"/>
      <c r="R47" s="317" t="str">
        <f>K47&amp;" ("&amp;L47&amp;")"</f>
        <v>Полевской сельсовет (38620468)</v>
      </c>
      <c r="S47" s="249"/>
      <c r="T47" s="249"/>
      <c r="U47" s="373"/>
      <c r="V47" s="249"/>
      <c r="W47" s="249"/>
      <c r="X47" s="249"/>
      <c r="Y47" s="389"/>
      <c r="Z47" s="389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</row>
    <row r="48" spans="1:83" s="390" customFormat="1" ht="0.95" customHeight="1">
      <c r="A48" s="89"/>
      <c r="B48" s="249" t="s">
        <v>453</v>
      </c>
      <c r="C48" s="713"/>
      <c r="D48" s="714">
        <v>13</v>
      </c>
      <c r="E48" s="715" t="s">
        <v>1936</v>
      </c>
      <c r="F48" s="672"/>
      <c r="G48" s="669">
        <v>0</v>
      </c>
      <c r="H48" s="494"/>
      <c r="I48" s="375"/>
      <c r="J48" s="532" t="s">
        <v>594</v>
      </c>
      <c r="K48" s="177"/>
      <c r="L48" s="391"/>
      <c r="M48" s="317" t="e">
        <f t="shared" ca="1" si="0"/>
        <v>#NAME?</v>
      </c>
      <c r="N48" s="298"/>
      <c r="O48" s="298"/>
      <c r="P48" s="317" t="str">
        <f>IF(ISERROR(MATCH(Q48,MODesc,0)),"n","y")</f>
        <v>n</v>
      </c>
      <c r="Q48" s="298" t="s">
        <v>1936</v>
      </c>
      <c r="R48" s="317" t="str">
        <f>K48&amp;"("&amp;L48&amp;")"</f>
        <v>()</v>
      </c>
      <c r="S48" s="249"/>
      <c r="T48" s="249"/>
      <c r="U48" s="373"/>
      <c r="V48" s="249"/>
      <c r="W48" s="249"/>
      <c r="X48" s="249"/>
      <c r="Y48" s="389"/>
      <c r="Z48" s="389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</row>
    <row r="49" spans="1:83" s="390" customFormat="1" ht="0.95" customHeight="1">
      <c r="A49" s="89"/>
      <c r="B49" s="249" t="s">
        <v>453</v>
      </c>
      <c r="C49" s="713"/>
      <c r="D49" s="714"/>
      <c r="E49" s="716"/>
      <c r="F49" s="717"/>
      <c r="G49" s="714">
        <v>1</v>
      </c>
      <c r="H49" s="712" t="s">
        <v>959</v>
      </c>
      <c r="I49" s="375"/>
      <c r="J49" s="532" t="s">
        <v>594</v>
      </c>
      <c r="K49" s="177"/>
      <c r="L49" s="391"/>
      <c r="M49" s="317" t="e">
        <f t="shared" ca="1" si="0"/>
        <v>#NAME?</v>
      </c>
      <c r="N49" s="298"/>
      <c r="O49" s="298"/>
      <c r="P49" s="298"/>
      <c r="Q49" s="298"/>
      <c r="R49" s="317" t="str">
        <f>K49&amp;"("&amp;L49&amp;")"</f>
        <v>()</v>
      </c>
      <c r="S49" s="249"/>
      <c r="T49" s="249"/>
      <c r="U49" s="373"/>
      <c r="V49" s="249"/>
      <c r="W49" s="249"/>
      <c r="X49" s="249"/>
      <c r="Y49" s="389"/>
      <c r="Z49" s="389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</row>
    <row r="50" spans="1:83" s="390" customFormat="1" ht="15" customHeight="1">
      <c r="A50" s="89"/>
      <c r="B50" s="249" t="s">
        <v>453</v>
      </c>
      <c r="C50" s="713"/>
      <c r="D50" s="714"/>
      <c r="E50" s="716"/>
      <c r="F50" s="718"/>
      <c r="G50" s="714"/>
      <c r="H50" s="712"/>
      <c r="I50" s="683"/>
      <c r="J50" s="669">
        <v>1</v>
      </c>
      <c r="K50" s="671" t="s">
        <v>987</v>
      </c>
      <c r="L50" s="372" t="s">
        <v>988</v>
      </c>
      <c r="M50" s="317" t="e">
        <f t="shared" ca="1" si="0"/>
        <v>#NAME?</v>
      </c>
      <c r="N50" s="298"/>
      <c r="O50" s="298"/>
      <c r="P50" s="298"/>
      <c r="Q50" s="298"/>
      <c r="R50" s="317" t="str">
        <f>K50&amp;" ("&amp;L50&amp;")"</f>
        <v>Полянский сельсовет (38620472)</v>
      </c>
      <c r="S50" s="249"/>
      <c r="T50" s="249"/>
      <c r="U50" s="373"/>
      <c r="V50" s="249"/>
      <c r="W50" s="249"/>
      <c r="X50" s="249"/>
      <c r="Y50" s="389"/>
      <c r="Z50" s="389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</row>
    <row r="51" spans="1:83" s="390" customFormat="1" ht="0.95" customHeight="1">
      <c r="A51" s="89"/>
      <c r="B51" s="249" t="s">
        <v>453</v>
      </c>
      <c r="C51" s="713"/>
      <c r="D51" s="714">
        <v>14</v>
      </c>
      <c r="E51" s="715" t="s">
        <v>1937</v>
      </c>
      <c r="F51" s="672"/>
      <c r="G51" s="669">
        <v>0</v>
      </c>
      <c r="H51" s="494"/>
      <c r="I51" s="375"/>
      <c r="J51" s="532" t="s">
        <v>594</v>
      </c>
      <c r="K51" s="177"/>
      <c r="L51" s="391"/>
      <c r="M51" s="317" t="e">
        <f t="shared" ca="1" si="0"/>
        <v>#NAME?</v>
      </c>
      <c r="N51" s="298"/>
      <c r="O51" s="298"/>
      <c r="P51" s="317" t="str">
        <f>IF(ISERROR(MATCH(Q51,MODesc,0)),"n","y")</f>
        <v>n</v>
      </c>
      <c r="Q51" s="298" t="s">
        <v>1937</v>
      </c>
      <c r="R51" s="317" t="str">
        <f>K51&amp;"("&amp;L51&amp;")"</f>
        <v>()</v>
      </c>
      <c r="S51" s="249"/>
      <c r="T51" s="249"/>
      <c r="U51" s="373"/>
      <c r="V51" s="249"/>
      <c r="W51" s="249"/>
      <c r="X51" s="249"/>
      <c r="Y51" s="389"/>
      <c r="Z51" s="389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</row>
    <row r="52" spans="1:83" s="390" customFormat="1" ht="0.95" customHeight="1">
      <c r="A52" s="89"/>
      <c r="B52" s="249" t="s">
        <v>453</v>
      </c>
      <c r="C52" s="713"/>
      <c r="D52" s="714"/>
      <c r="E52" s="716"/>
      <c r="F52" s="717"/>
      <c r="G52" s="714">
        <v>1</v>
      </c>
      <c r="H52" s="712" t="s">
        <v>959</v>
      </c>
      <c r="I52" s="375"/>
      <c r="J52" s="532" t="s">
        <v>594</v>
      </c>
      <c r="K52" s="177"/>
      <c r="L52" s="391"/>
      <c r="M52" s="317" t="e">
        <f t="shared" ca="1" si="0"/>
        <v>#NAME?</v>
      </c>
      <c r="N52" s="298"/>
      <c r="O52" s="298"/>
      <c r="P52" s="298"/>
      <c r="Q52" s="298"/>
      <c r="R52" s="317" t="str">
        <f>K52&amp;"("&amp;L52&amp;")"</f>
        <v>()</v>
      </c>
      <c r="S52" s="249"/>
      <c r="T52" s="249"/>
      <c r="U52" s="373"/>
      <c r="V52" s="249"/>
      <c r="W52" s="249"/>
      <c r="X52" s="249"/>
      <c r="Y52" s="389"/>
      <c r="Z52" s="389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</row>
    <row r="53" spans="1:83" s="390" customFormat="1" ht="15" customHeight="1">
      <c r="A53" s="89"/>
      <c r="B53" s="249" t="s">
        <v>453</v>
      </c>
      <c r="C53" s="713"/>
      <c r="D53" s="714"/>
      <c r="E53" s="716"/>
      <c r="F53" s="718"/>
      <c r="G53" s="714"/>
      <c r="H53" s="712"/>
      <c r="I53" s="683"/>
      <c r="J53" s="669">
        <v>1</v>
      </c>
      <c r="K53" s="671" t="s">
        <v>853</v>
      </c>
      <c r="L53" s="372" t="s">
        <v>989</v>
      </c>
      <c r="M53" s="317" t="e">
        <f t="shared" ca="1" si="0"/>
        <v>#NAME?</v>
      </c>
      <c r="N53" s="298"/>
      <c r="O53" s="298"/>
      <c r="P53" s="298"/>
      <c r="Q53" s="298"/>
      <c r="R53" s="317" t="str">
        <f>K53&amp;" ("&amp;L53&amp;")"</f>
        <v>Рышковский сельсовет (38620476)</v>
      </c>
      <c r="S53" s="249"/>
      <c r="T53" s="249"/>
      <c r="U53" s="373"/>
      <c r="V53" s="249"/>
      <c r="W53" s="249"/>
      <c r="X53" s="249"/>
      <c r="Y53" s="389"/>
      <c r="Z53" s="389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</row>
    <row r="54" spans="1:83" s="390" customFormat="1" ht="0.95" customHeight="1">
      <c r="A54" s="89"/>
      <c r="B54" s="249" t="s">
        <v>453</v>
      </c>
      <c r="C54" s="713"/>
      <c r="D54" s="714">
        <v>15</v>
      </c>
      <c r="E54" s="715" t="s">
        <v>1938</v>
      </c>
      <c r="F54" s="672"/>
      <c r="G54" s="669">
        <v>0</v>
      </c>
      <c r="H54" s="494"/>
      <c r="I54" s="375"/>
      <c r="J54" s="532" t="s">
        <v>594</v>
      </c>
      <c r="K54" s="177"/>
      <c r="L54" s="391"/>
      <c r="M54" s="317" t="e">
        <f t="shared" ca="1" si="0"/>
        <v>#NAME?</v>
      </c>
      <c r="N54" s="298"/>
      <c r="O54" s="298"/>
      <c r="P54" s="317" t="str">
        <f>IF(ISERROR(MATCH(Q54,MODesc,0)),"n","y")</f>
        <v>n</v>
      </c>
      <c r="Q54" s="298" t="s">
        <v>1938</v>
      </c>
      <c r="R54" s="317" t="str">
        <f>K54&amp;"("&amp;L54&amp;")"</f>
        <v>()</v>
      </c>
      <c r="S54" s="249"/>
      <c r="T54" s="249"/>
      <c r="U54" s="373"/>
      <c r="V54" s="249"/>
      <c r="W54" s="249"/>
      <c r="X54" s="249"/>
      <c r="Y54" s="389"/>
      <c r="Z54" s="389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</row>
    <row r="55" spans="1:83" s="390" customFormat="1" ht="0.95" customHeight="1">
      <c r="A55" s="89"/>
      <c r="B55" s="249" t="s">
        <v>453</v>
      </c>
      <c r="C55" s="713"/>
      <c r="D55" s="714"/>
      <c r="E55" s="716"/>
      <c r="F55" s="717"/>
      <c r="G55" s="714">
        <v>1</v>
      </c>
      <c r="H55" s="712" t="s">
        <v>959</v>
      </c>
      <c r="I55" s="375"/>
      <c r="J55" s="532" t="s">
        <v>594</v>
      </c>
      <c r="K55" s="177"/>
      <c r="L55" s="391"/>
      <c r="M55" s="317" t="e">
        <f t="shared" ca="1" si="0"/>
        <v>#NAME?</v>
      </c>
      <c r="N55" s="298"/>
      <c r="O55" s="298"/>
      <c r="P55" s="298"/>
      <c r="Q55" s="298"/>
      <c r="R55" s="317" t="str">
        <f>K55&amp;"("&amp;L55&amp;")"</f>
        <v>()</v>
      </c>
      <c r="S55" s="249"/>
      <c r="T55" s="249"/>
      <c r="U55" s="373"/>
      <c r="V55" s="249"/>
      <c r="W55" s="249"/>
      <c r="X55" s="249"/>
      <c r="Y55" s="389"/>
      <c r="Z55" s="389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89"/>
      <c r="BW55" s="389"/>
      <c r="BX55" s="389"/>
      <c r="BY55" s="389"/>
      <c r="BZ55" s="389"/>
      <c r="CA55" s="389"/>
      <c r="CB55" s="389"/>
      <c r="CC55" s="389"/>
      <c r="CD55" s="389"/>
      <c r="CE55" s="389"/>
    </row>
    <row r="56" spans="1:83" s="390" customFormat="1" ht="15" customHeight="1">
      <c r="A56" s="89"/>
      <c r="B56" s="249" t="s">
        <v>453</v>
      </c>
      <c r="C56" s="713"/>
      <c r="D56" s="714"/>
      <c r="E56" s="716"/>
      <c r="F56" s="718"/>
      <c r="G56" s="714"/>
      <c r="H56" s="712"/>
      <c r="I56" s="683"/>
      <c r="J56" s="669">
        <v>1</v>
      </c>
      <c r="K56" s="671" t="s">
        <v>990</v>
      </c>
      <c r="L56" s="372" t="s">
        <v>991</v>
      </c>
      <c r="M56" s="317" t="e">
        <f t="shared" ca="1" si="0"/>
        <v>#NAME?</v>
      </c>
      <c r="N56" s="298"/>
      <c r="O56" s="298"/>
      <c r="P56" s="298"/>
      <c r="Q56" s="298"/>
      <c r="R56" s="317" t="str">
        <f>K56&amp;" ("&amp;L56&amp;")"</f>
        <v>Шумаковский сельсовет (38620488)</v>
      </c>
      <c r="S56" s="249"/>
      <c r="T56" s="249"/>
      <c r="U56" s="373"/>
      <c r="V56" s="249"/>
      <c r="W56" s="249"/>
      <c r="X56" s="249"/>
      <c r="Y56" s="389"/>
      <c r="Z56" s="389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</row>
    <row r="57" spans="1:83" s="390" customFormat="1" ht="0.95" customHeight="1">
      <c r="A57" s="89"/>
      <c r="B57" s="249" t="s">
        <v>453</v>
      </c>
      <c r="C57" s="713"/>
      <c r="D57" s="714">
        <v>16</v>
      </c>
      <c r="E57" s="715" t="s">
        <v>1939</v>
      </c>
      <c r="F57" s="672"/>
      <c r="G57" s="669">
        <v>0</v>
      </c>
      <c r="H57" s="494"/>
      <c r="I57" s="375"/>
      <c r="J57" s="532" t="s">
        <v>594</v>
      </c>
      <c r="K57" s="177"/>
      <c r="L57" s="391"/>
      <c r="M57" s="317" t="e">
        <f t="shared" ca="1" si="0"/>
        <v>#NAME?</v>
      </c>
      <c r="N57" s="298"/>
      <c r="O57" s="298"/>
      <c r="P57" s="317" t="str">
        <f>IF(ISERROR(MATCH(Q57,MODesc,0)),"n","y")</f>
        <v>n</v>
      </c>
      <c r="Q57" s="298" t="s">
        <v>1939</v>
      </c>
      <c r="R57" s="317" t="str">
        <f>K57&amp;"("&amp;L57&amp;")"</f>
        <v>()</v>
      </c>
      <c r="S57" s="249"/>
      <c r="T57" s="249"/>
      <c r="U57" s="373"/>
      <c r="V57" s="249"/>
      <c r="W57" s="249"/>
      <c r="X57" s="249"/>
      <c r="Y57" s="389"/>
      <c r="Z57" s="389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89"/>
      <c r="BW57" s="389"/>
      <c r="BX57" s="389"/>
      <c r="BY57" s="389"/>
      <c r="BZ57" s="389"/>
      <c r="CA57" s="389"/>
      <c r="CB57" s="389"/>
      <c r="CC57" s="389"/>
      <c r="CD57" s="389"/>
      <c r="CE57" s="389"/>
    </row>
    <row r="58" spans="1:83" s="390" customFormat="1" ht="0.95" customHeight="1">
      <c r="A58" s="89"/>
      <c r="B58" s="249" t="s">
        <v>453</v>
      </c>
      <c r="C58" s="713"/>
      <c r="D58" s="714"/>
      <c r="E58" s="716"/>
      <c r="F58" s="717"/>
      <c r="G58" s="714">
        <v>1</v>
      </c>
      <c r="H58" s="712" t="s">
        <v>959</v>
      </c>
      <c r="I58" s="375"/>
      <c r="J58" s="532" t="s">
        <v>594</v>
      </c>
      <c r="K58" s="177"/>
      <c r="L58" s="391"/>
      <c r="M58" s="317" t="e">
        <f t="shared" ca="1" si="0"/>
        <v>#NAME?</v>
      </c>
      <c r="N58" s="298"/>
      <c r="O58" s="298"/>
      <c r="P58" s="298"/>
      <c r="Q58" s="298"/>
      <c r="R58" s="317" t="str">
        <f>K58&amp;"("&amp;L58&amp;")"</f>
        <v>()</v>
      </c>
      <c r="S58" s="249"/>
      <c r="T58" s="249"/>
      <c r="U58" s="373"/>
      <c r="V58" s="249"/>
      <c r="W58" s="249"/>
      <c r="X58" s="249"/>
      <c r="Y58" s="389"/>
      <c r="Z58" s="389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89"/>
      <c r="BW58" s="389"/>
      <c r="BX58" s="389"/>
      <c r="BY58" s="389"/>
      <c r="BZ58" s="389"/>
      <c r="CA58" s="389"/>
      <c r="CB58" s="389"/>
      <c r="CC58" s="389"/>
      <c r="CD58" s="389"/>
      <c r="CE58" s="389"/>
    </row>
    <row r="59" spans="1:83" s="390" customFormat="1" ht="15" customHeight="1">
      <c r="A59" s="89"/>
      <c r="B59" s="249" t="s">
        <v>453</v>
      </c>
      <c r="C59" s="713"/>
      <c r="D59" s="714"/>
      <c r="E59" s="716"/>
      <c r="F59" s="718"/>
      <c r="G59" s="714"/>
      <c r="H59" s="712"/>
      <c r="I59" s="683"/>
      <c r="J59" s="669">
        <v>1</v>
      </c>
      <c r="K59" s="671" t="s">
        <v>992</v>
      </c>
      <c r="L59" s="372" t="s">
        <v>993</v>
      </c>
      <c r="M59" s="317" t="e">
        <f t="shared" ca="1" si="0"/>
        <v>#NAME?</v>
      </c>
      <c r="N59" s="298"/>
      <c r="O59" s="298"/>
      <c r="P59" s="298"/>
      <c r="Q59" s="298"/>
      <c r="R59" s="317" t="str">
        <f>K59&amp;" ("&amp;L59&amp;")"</f>
        <v>Щетинский сельсовет (38620492)</v>
      </c>
      <c r="S59" s="249"/>
      <c r="T59" s="249"/>
      <c r="U59" s="373"/>
      <c r="V59" s="249"/>
      <c r="W59" s="249"/>
      <c r="X59" s="249"/>
      <c r="Y59" s="389"/>
      <c r="Z59" s="389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89"/>
      <c r="BW59" s="389"/>
      <c r="BX59" s="389"/>
      <c r="BY59" s="389"/>
      <c r="BZ59" s="389"/>
      <c r="CA59" s="389"/>
      <c r="CB59" s="389"/>
      <c r="CC59" s="389"/>
      <c r="CD59" s="389"/>
      <c r="CE59" s="389"/>
    </row>
    <row r="60" spans="1:83" s="131" customFormat="1" ht="0.95" customHeight="1">
      <c r="A60" s="35"/>
      <c r="B60" s="35" t="s">
        <v>450</v>
      </c>
      <c r="C60" s="355"/>
      <c r="D60" s="375"/>
      <c r="E60" s="303"/>
      <c r="F60" s="377"/>
      <c r="G60" s="377"/>
      <c r="H60" s="377"/>
      <c r="I60" s="377"/>
      <c r="J60" s="377"/>
      <c r="K60" s="377"/>
      <c r="L60" s="378"/>
      <c r="M60" s="537"/>
      <c r="N60" s="317"/>
      <c r="O60" s="317"/>
      <c r="P60" s="317"/>
      <c r="Q60" s="497" t="s">
        <v>21</v>
      </c>
      <c r="R60" s="317"/>
      <c r="S60" s="493"/>
      <c r="T60" s="493"/>
      <c r="U60" s="493"/>
      <c r="V60" s="493"/>
    </row>
    <row r="61" spans="1:83" s="131" customFormat="1" ht="21" customHeight="1">
      <c r="A61" s="130"/>
      <c r="B61" s="35"/>
      <c r="C61" s="357"/>
      <c r="D61" s="379"/>
      <c r="E61" s="379"/>
      <c r="F61" s="379"/>
      <c r="G61" s="379"/>
      <c r="H61" s="379"/>
      <c r="I61" s="379"/>
      <c r="J61" s="379"/>
      <c r="K61" s="379"/>
      <c r="L61" s="379"/>
      <c r="M61" s="317"/>
      <c r="N61" s="317"/>
      <c r="O61" s="317"/>
      <c r="P61" s="317"/>
      <c r="Q61" s="497"/>
      <c r="R61" s="317"/>
      <c r="S61" s="493"/>
      <c r="T61" s="493"/>
      <c r="U61" s="493"/>
      <c r="V61" s="493"/>
    </row>
    <row r="62" spans="1:83" s="131" customFormat="1">
      <c r="A62" s="130"/>
      <c r="B62" s="35"/>
      <c r="C62" s="357"/>
      <c r="D62" s="35"/>
      <c r="E62" s="35"/>
      <c r="F62" s="35"/>
      <c r="G62" s="35"/>
      <c r="H62" s="35"/>
      <c r="I62" s="35"/>
      <c r="J62" s="35"/>
      <c r="K62" s="35"/>
      <c r="L62" s="35"/>
      <c r="M62" s="317"/>
      <c r="N62" s="317"/>
      <c r="O62" s="317"/>
      <c r="P62" s="317"/>
      <c r="Q62" s="497"/>
      <c r="R62" s="317"/>
      <c r="S62" s="493"/>
      <c r="T62" s="493"/>
      <c r="U62" s="493"/>
      <c r="V62" s="493"/>
    </row>
    <row r="63" spans="1:83" s="131" customFormat="1" ht="0.75" customHeight="1">
      <c r="A63" s="130"/>
      <c r="B63" s="35"/>
      <c r="C63" s="357"/>
      <c r="D63" s="35"/>
      <c r="E63" s="35"/>
      <c r="F63" s="35"/>
      <c r="G63" s="35"/>
      <c r="H63" s="35"/>
      <c r="I63" s="35"/>
      <c r="J63" s="35"/>
      <c r="K63" s="35"/>
      <c r="L63" s="35"/>
      <c r="M63" s="317"/>
      <c r="N63" s="317"/>
      <c r="O63" s="317"/>
      <c r="P63" s="317"/>
      <c r="Q63" s="497"/>
      <c r="R63" s="317"/>
      <c r="S63" s="493"/>
      <c r="T63" s="493"/>
      <c r="U63" s="493"/>
      <c r="V63" s="493"/>
    </row>
    <row r="64" spans="1:83" s="381" customFormat="1" ht="10.5">
      <c r="A64" s="380"/>
      <c r="C64" s="382"/>
      <c r="D64" s="383"/>
      <c r="E64" s="383"/>
      <c r="M64" s="317"/>
      <c r="N64" s="317"/>
      <c r="O64" s="317"/>
      <c r="P64" s="317"/>
      <c r="Q64" s="497"/>
      <c r="R64" s="317"/>
      <c r="S64" s="493"/>
      <c r="T64" s="493"/>
      <c r="U64" s="493"/>
      <c r="V64" s="493"/>
    </row>
    <row r="65" spans="1:22" s="381" customFormat="1" ht="10.5">
      <c r="A65" s="380"/>
      <c r="C65" s="382"/>
      <c r="D65" s="383"/>
      <c r="E65" s="383"/>
      <c r="M65" s="317"/>
      <c r="N65" s="317"/>
      <c r="O65" s="317"/>
      <c r="P65" s="317"/>
      <c r="Q65" s="497"/>
      <c r="R65" s="317"/>
      <c r="S65" s="493"/>
      <c r="T65" s="493"/>
      <c r="U65" s="493"/>
      <c r="V65" s="493"/>
    </row>
  </sheetData>
  <sheetProtection algorithmName="SHA-512" hashValue="RSIxanB1TMN3K+sbPHcxItcRglBqxKCiE1WqjFfCNL5r+CyNYBattyvBxYs9oy9ty3B3hBWxtD4KCwMY88G5jw==" saltValue="pMOA1xWj/aFzL9qm6gjMaw==" spinCount="100000" sheet="1" objects="1" scenarios="1" formatColumns="0" formatRows="0"/>
  <mergeCells count="10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  <mergeCell ref="H19:H20"/>
    <mergeCell ref="C21:C23"/>
    <mergeCell ref="D21:D23"/>
    <mergeCell ref="E21:E23"/>
    <mergeCell ref="F22:F23"/>
    <mergeCell ref="G22:G23"/>
    <mergeCell ref="H22:H23"/>
    <mergeCell ref="C18:C20"/>
    <mergeCell ref="D18:D20"/>
    <mergeCell ref="E18:E20"/>
    <mergeCell ref="F19:F20"/>
    <mergeCell ref="G19:G20"/>
    <mergeCell ref="H25:H26"/>
    <mergeCell ref="C27:C29"/>
    <mergeCell ref="D27:D29"/>
    <mergeCell ref="E27:E29"/>
    <mergeCell ref="F28:F29"/>
    <mergeCell ref="G28:G29"/>
    <mergeCell ref="H28:H29"/>
    <mergeCell ref="C24:C26"/>
    <mergeCell ref="D24:D26"/>
    <mergeCell ref="E24:E26"/>
    <mergeCell ref="F25:F26"/>
    <mergeCell ref="G25:G26"/>
    <mergeCell ref="H31:H32"/>
    <mergeCell ref="C33:C35"/>
    <mergeCell ref="D33:D35"/>
    <mergeCell ref="E33:E35"/>
    <mergeCell ref="F34:F35"/>
    <mergeCell ref="G34:G35"/>
    <mergeCell ref="H34:H35"/>
    <mergeCell ref="C30:C32"/>
    <mergeCell ref="D30:D32"/>
    <mergeCell ref="E30:E32"/>
    <mergeCell ref="F31:F32"/>
    <mergeCell ref="G31:G32"/>
    <mergeCell ref="H37:H38"/>
    <mergeCell ref="C39:C41"/>
    <mergeCell ref="D39:D41"/>
    <mergeCell ref="E39:E41"/>
    <mergeCell ref="F40:F41"/>
    <mergeCell ref="G40:G41"/>
    <mergeCell ref="H40:H41"/>
    <mergeCell ref="C36:C38"/>
    <mergeCell ref="D36:D38"/>
    <mergeCell ref="E36:E38"/>
    <mergeCell ref="F37:F38"/>
    <mergeCell ref="G37:G38"/>
    <mergeCell ref="H43:H44"/>
    <mergeCell ref="C45:C47"/>
    <mergeCell ref="D45:D47"/>
    <mergeCell ref="E45:E47"/>
    <mergeCell ref="F46:F47"/>
    <mergeCell ref="G46:G47"/>
    <mergeCell ref="H46:H47"/>
    <mergeCell ref="C42:C44"/>
    <mergeCell ref="D42:D44"/>
    <mergeCell ref="E42:E44"/>
    <mergeCell ref="F43:F44"/>
    <mergeCell ref="G43:G44"/>
    <mergeCell ref="H49:H50"/>
    <mergeCell ref="C51:C53"/>
    <mergeCell ref="D51:D53"/>
    <mergeCell ref="E51:E53"/>
    <mergeCell ref="F52:F53"/>
    <mergeCell ref="G52:G53"/>
    <mergeCell ref="H52:H53"/>
    <mergeCell ref="C48:C50"/>
    <mergeCell ref="D48:D50"/>
    <mergeCell ref="E48:E50"/>
    <mergeCell ref="F49:F50"/>
    <mergeCell ref="G49:G50"/>
    <mergeCell ref="H55:H56"/>
    <mergeCell ref="C57:C59"/>
    <mergeCell ref="D57:D59"/>
    <mergeCell ref="E57:E59"/>
    <mergeCell ref="F58:F59"/>
    <mergeCell ref="G58:G59"/>
    <mergeCell ref="H58:H59"/>
    <mergeCell ref="C54:C56"/>
    <mergeCell ref="D54:D56"/>
    <mergeCell ref="E54:E56"/>
    <mergeCell ref="F55:F56"/>
    <mergeCell ref="G55:G5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5 E18 E21 E24 E27 E30 E33 E36 E39 E42 E45 E48 E51 E54 E57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33">
        <v>1</v>
      </c>
      <c r="E9" s="857"/>
      <c r="F9" s="861"/>
      <c r="G9" s="865" t="s">
        <v>88</v>
      </c>
      <c r="H9" s="733"/>
      <c r="I9" s="733">
        <v>1</v>
      </c>
      <c r="J9" s="859"/>
      <c r="K9" s="764" t="s">
        <v>88</v>
      </c>
      <c r="L9" s="738"/>
      <c r="M9" s="738" t="s">
        <v>96</v>
      </c>
      <c r="N9" s="855"/>
      <c r="O9" s="764" t="s">
        <v>88</v>
      </c>
      <c r="P9" s="331"/>
      <c r="Q9" s="331" t="s">
        <v>96</v>
      </c>
      <c r="R9" s="674"/>
      <c r="S9" s="438"/>
    </row>
    <row r="10" spans="1:19" s="103" customFormat="1" ht="17.100000000000001" customHeight="1">
      <c r="A10" s="308"/>
      <c r="C10" s="184"/>
      <c r="D10" s="734"/>
      <c r="E10" s="858"/>
      <c r="F10" s="862"/>
      <c r="G10" s="734"/>
      <c r="H10" s="734"/>
      <c r="I10" s="734"/>
      <c r="J10" s="860"/>
      <c r="K10" s="734"/>
      <c r="L10" s="734"/>
      <c r="M10" s="734"/>
      <c r="N10" s="856"/>
      <c r="O10" s="734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34"/>
      <c r="E11" s="858"/>
      <c r="F11" s="862"/>
      <c r="G11" s="734"/>
      <c r="H11" s="734"/>
      <c r="I11" s="734"/>
      <c r="J11" s="860"/>
      <c r="K11" s="734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34"/>
      <c r="E12" s="858"/>
      <c r="F12" s="862"/>
      <c r="G12" s="734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6"/>
      <c r="E14" s="863"/>
      <c r="F14" s="864"/>
      <c r="G14" s="851"/>
      <c r="H14" s="733"/>
      <c r="I14" s="733">
        <v>1</v>
      </c>
      <c r="J14" s="859"/>
      <c r="K14" s="764" t="s">
        <v>88</v>
      </c>
      <c r="L14" s="738"/>
      <c r="M14" s="738" t="s">
        <v>96</v>
      </c>
      <c r="N14" s="855"/>
      <c r="O14" s="764" t="s">
        <v>88</v>
      </c>
      <c r="P14" s="331"/>
      <c r="Q14" s="331" t="s">
        <v>96</v>
      </c>
      <c r="R14" s="674"/>
      <c r="S14" s="438"/>
    </row>
    <row r="15" spans="1:19" ht="17.100000000000001" customHeight="1">
      <c r="A15" s="308"/>
      <c r="B15" s="103"/>
      <c r="C15" s="184"/>
      <c r="D15" s="866"/>
      <c r="E15" s="863"/>
      <c r="F15" s="864"/>
      <c r="G15" s="851"/>
      <c r="H15" s="733"/>
      <c r="I15" s="733"/>
      <c r="J15" s="860"/>
      <c r="K15" s="764"/>
      <c r="L15" s="738"/>
      <c r="M15" s="738"/>
      <c r="N15" s="856"/>
      <c r="O15" s="764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66"/>
      <c r="E16" s="863"/>
      <c r="F16" s="864"/>
      <c r="G16" s="851"/>
      <c r="H16" s="733"/>
      <c r="I16" s="733"/>
      <c r="J16" s="860"/>
      <c r="K16" s="764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66"/>
      <c r="E17" s="863"/>
      <c r="F17" s="864"/>
      <c r="G17" s="85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00" t="s">
        <v>301</v>
      </c>
      <c r="P25" s="800"/>
      <c r="Q25" s="800"/>
      <c r="R25" s="802" t="s">
        <v>273</v>
      </c>
      <c r="S25" s="802"/>
      <c r="T25" s="802"/>
      <c r="U25" s="780" t="s">
        <v>344</v>
      </c>
      <c r="W25" s="852"/>
    </row>
    <row r="26" spans="1:36" ht="17.100000000000001" customHeight="1">
      <c r="O26" s="853" t="s">
        <v>696</v>
      </c>
      <c r="P26" s="853" t="s">
        <v>274</v>
      </c>
      <c r="Q26" s="853"/>
      <c r="R26" s="802"/>
      <c r="S26" s="802"/>
      <c r="T26" s="802"/>
      <c r="U26" s="780"/>
      <c r="W26" s="852"/>
    </row>
    <row r="27" spans="1:36" ht="37.5" customHeight="1">
      <c r="O27" s="853"/>
      <c r="P27" s="105" t="s">
        <v>697</v>
      </c>
      <c r="Q27" s="105" t="s">
        <v>6</v>
      </c>
      <c r="R27" s="106" t="s">
        <v>277</v>
      </c>
      <c r="S27" s="801" t="s">
        <v>276</v>
      </c>
      <c r="T27" s="801"/>
      <c r="U27" s="780"/>
      <c r="W27" s="852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54"/>
      <c r="P28" s="854"/>
      <c r="Q28" s="854"/>
      <c r="R28" s="854"/>
      <c r="S28" s="854"/>
      <c r="T28" s="854"/>
      <c r="U28" s="854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68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 t="e">
        <f ca="1">mergeValue(A29)</f>
        <v>#NAME?</v>
      </c>
      <c r="M29" s="587" t="s">
        <v>23</v>
      </c>
      <c r="N29" s="570"/>
      <c r="O29" s="826"/>
      <c r="P29" s="827"/>
      <c r="Q29" s="827"/>
      <c r="R29" s="827"/>
      <c r="S29" s="827"/>
      <c r="T29" s="827"/>
      <c r="U29" s="827"/>
      <c r="V29" s="828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68"/>
      <c r="B30" s="768">
        <v>1</v>
      </c>
      <c r="C30" s="340"/>
      <c r="D30" s="340"/>
      <c r="E30" s="486"/>
      <c r="F30" s="486"/>
      <c r="G30" s="486"/>
      <c r="H30" s="486"/>
      <c r="I30" s="200"/>
      <c r="J30" s="181"/>
      <c r="L30" s="339" t="e">
        <f ca="1">mergeValue(A30) &amp;"."&amp; mergeValue(B30)</f>
        <v>#NAME?</v>
      </c>
      <c r="M30" s="159" t="s">
        <v>18</v>
      </c>
      <c r="N30" s="285"/>
      <c r="O30" s="826"/>
      <c r="P30" s="827"/>
      <c r="Q30" s="827"/>
      <c r="R30" s="827"/>
      <c r="S30" s="827"/>
      <c r="T30" s="827"/>
      <c r="U30" s="827"/>
      <c r="V30" s="828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68"/>
      <c r="B31" s="768"/>
      <c r="C31" s="768">
        <v>1</v>
      </c>
      <c r="D31" s="340"/>
      <c r="E31" s="486"/>
      <c r="F31" s="486"/>
      <c r="G31" s="486"/>
      <c r="H31" s="486"/>
      <c r="I31" s="344"/>
      <c r="J31" s="181"/>
      <c r="K31" s="101"/>
      <c r="L31" s="339" t="e">
        <f ca="1">mergeValue(A31) &amp;"."&amp; mergeValue(B31)&amp;"."&amp; mergeValue(C31)</f>
        <v>#NAME?</v>
      </c>
      <c r="M31" s="160" t="s">
        <v>402</v>
      </c>
      <c r="N31" s="285"/>
      <c r="O31" s="826"/>
      <c r="P31" s="827"/>
      <c r="Q31" s="827"/>
      <c r="R31" s="827"/>
      <c r="S31" s="827"/>
      <c r="T31" s="827"/>
      <c r="U31" s="827"/>
      <c r="V31" s="828"/>
      <c r="W31" s="286" t="s">
        <v>679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68"/>
      <c r="B32" s="768"/>
      <c r="C32" s="768"/>
      <c r="D32" s="768">
        <v>1</v>
      </c>
      <c r="E32" s="486"/>
      <c r="F32" s="486"/>
      <c r="G32" s="486"/>
      <c r="H32" s="486"/>
      <c r="I32" s="761"/>
      <c r="J32" s="181"/>
      <c r="K32" s="101"/>
      <c r="L32" s="339" t="e">
        <f ca="1">mergeValue(A32) &amp;"."&amp; mergeValue(B32)&amp;"."&amp; mergeValue(C32)&amp;"."&amp; mergeValue(D32)</f>
        <v>#NAME?</v>
      </c>
      <c r="M32" s="161" t="s">
        <v>426</v>
      </c>
      <c r="N32" s="285"/>
      <c r="O32" s="838"/>
      <c r="P32" s="839"/>
      <c r="Q32" s="839"/>
      <c r="R32" s="839"/>
      <c r="S32" s="839"/>
      <c r="T32" s="839"/>
      <c r="U32" s="839"/>
      <c r="V32" s="840"/>
      <c r="W32" s="286" t="s">
        <v>680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68"/>
      <c r="B33" s="768"/>
      <c r="C33" s="768"/>
      <c r="D33" s="768"/>
      <c r="E33" s="768">
        <v>1</v>
      </c>
      <c r="F33" s="486"/>
      <c r="G33" s="486"/>
      <c r="H33" s="486"/>
      <c r="I33" s="761"/>
      <c r="J33" s="761"/>
      <c r="K33" s="101"/>
      <c r="L33" s="339" t="e">
        <f ca="1">mergeValue(A33) &amp;"."&amp; mergeValue(B33)&amp;"."&amp; mergeValue(C33)&amp;"."&amp; mergeValue(D33)&amp;"."&amp; mergeValue(E33)</f>
        <v>#NAME?</v>
      </c>
      <c r="M33" s="172" t="s">
        <v>10</v>
      </c>
      <c r="N33" s="286"/>
      <c r="O33" s="841"/>
      <c r="P33" s="842"/>
      <c r="Q33" s="842"/>
      <c r="R33" s="842"/>
      <c r="S33" s="842"/>
      <c r="T33" s="842"/>
      <c r="U33" s="842"/>
      <c r="V33" s="843"/>
      <c r="W33" s="286" t="s">
        <v>545</v>
      </c>
      <c r="X33" s="298"/>
      <c r="Y33" s="317" t="e">
        <f ca="1">strCheckUnique(Z33:Z36)</f>
        <v>#NAME?</v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68"/>
      <c r="B34" s="768"/>
      <c r="C34" s="768"/>
      <c r="D34" s="768"/>
      <c r="E34" s="768"/>
      <c r="F34" s="340">
        <v>1</v>
      </c>
      <c r="G34" s="340"/>
      <c r="H34" s="340"/>
      <c r="I34" s="761"/>
      <c r="J34" s="761"/>
      <c r="K34" s="344"/>
      <c r="L34" s="339" t="e">
        <f ca="1">mergeValue(A34) &amp;"."&amp; mergeValue(B34)&amp;"."&amp; mergeValue(C34)&amp;"."&amp; mergeValue(D34)&amp;"."&amp; mergeValue(E34)&amp;"."&amp; mergeValue(F34)</f>
        <v>#NAME?</v>
      </c>
      <c r="M34" s="333"/>
      <c r="N34" s="765"/>
      <c r="O34" s="192"/>
      <c r="P34" s="192"/>
      <c r="Q34" s="192"/>
      <c r="R34" s="766"/>
      <c r="S34" s="764" t="s">
        <v>87</v>
      </c>
      <c r="T34" s="766"/>
      <c r="U34" s="764" t="s">
        <v>88</v>
      </c>
      <c r="V34" s="282"/>
      <c r="W34" s="772" t="s">
        <v>546</v>
      </c>
      <c r="X34" s="298" t="e">
        <f ca="1">strCheckDate(O35:V35)</f>
        <v>#NAME?</v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68"/>
      <c r="B35" s="768"/>
      <c r="C35" s="768"/>
      <c r="D35" s="768"/>
      <c r="E35" s="768"/>
      <c r="F35" s="340"/>
      <c r="G35" s="340"/>
      <c r="H35" s="340"/>
      <c r="I35" s="761"/>
      <c r="J35" s="761"/>
      <c r="K35" s="344"/>
      <c r="L35" s="171"/>
      <c r="M35" s="205"/>
      <c r="N35" s="765"/>
      <c r="O35" s="299"/>
      <c r="P35" s="296"/>
      <c r="Q35" s="297" t="str">
        <f>R34 &amp; "-" &amp; T34</f>
        <v>-</v>
      </c>
      <c r="R35" s="766"/>
      <c r="S35" s="764"/>
      <c r="T35" s="767"/>
      <c r="U35" s="764"/>
      <c r="V35" s="282"/>
      <c r="W35" s="773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68"/>
      <c r="B36" s="768"/>
      <c r="C36" s="768"/>
      <c r="D36" s="768"/>
      <c r="E36" s="768"/>
      <c r="F36" s="340"/>
      <c r="G36" s="340"/>
      <c r="H36" s="340"/>
      <c r="I36" s="761"/>
      <c r="J36" s="761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74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68"/>
      <c r="B37" s="768"/>
      <c r="C37" s="768"/>
      <c r="D37" s="768"/>
      <c r="E37" s="340"/>
      <c r="F37" s="486"/>
      <c r="G37" s="486"/>
      <c r="H37" s="486"/>
      <c r="I37" s="761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68"/>
      <c r="B38" s="768"/>
      <c r="C38" s="768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68"/>
      <c r="B39" s="768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68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68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 t="e">
        <f ca="1">mergeValue(A45)</f>
        <v>#NAME?</v>
      </c>
      <c r="M45" s="587" t="s">
        <v>23</v>
      </c>
      <c r="N45" s="570"/>
      <c r="O45" s="826"/>
      <c r="P45" s="827"/>
      <c r="Q45" s="827"/>
      <c r="R45" s="827"/>
      <c r="S45" s="827"/>
      <c r="T45" s="827"/>
      <c r="U45" s="827"/>
      <c r="V45" s="828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68"/>
      <c r="B46" s="768">
        <v>1</v>
      </c>
      <c r="C46" s="340"/>
      <c r="D46" s="340"/>
      <c r="E46" s="486"/>
      <c r="F46" s="486"/>
      <c r="G46" s="486"/>
      <c r="H46" s="486"/>
      <c r="I46" s="200"/>
      <c r="J46" s="181"/>
      <c r="L46" s="339" t="e">
        <f ca="1">mergeValue(A46) &amp;"."&amp; mergeValue(B46)</f>
        <v>#NAME?</v>
      </c>
      <c r="M46" s="159" t="s">
        <v>18</v>
      </c>
      <c r="N46" s="285"/>
      <c r="O46" s="826"/>
      <c r="P46" s="827"/>
      <c r="Q46" s="827"/>
      <c r="R46" s="827"/>
      <c r="S46" s="827"/>
      <c r="T46" s="827"/>
      <c r="U46" s="827"/>
      <c r="V46" s="828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68"/>
      <c r="B47" s="768"/>
      <c r="C47" s="768">
        <v>1</v>
      </c>
      <c r="D47" s="340"/>
      <c r="E47" s="486"/>
      <c r="F47" s="486"/>
      <c r="G47" s="486"/>
      <c r="H47" s="486"/>
      <c r="I47" s="344"/>
      <c r="J47" s="181"/>
      <c r="K47" s="101"/>
      <c r="L47" s="339" t="e">
        <f ca="1">mergeValue(A47) &amp;"."&amp; mergeValue(B47)&amp;"."&amp; mergeValue(C47)</f>
        <v>#NAME?</v>
      </c>
      <c r="M47" s="160" t="s">
        <v>402</v>
      </c>
      <c r="N47" s="285"/>
      <c r="O47" s="826"/>
      <c r="P47" s="827"/>
      <c r="Q47" s="827"/>
      <c r="R47" s="827"/>
      <c r="S47" s="827"/>
      <c r="T47" s="827"/>
      <c r="U47" s="827"/>
      <c r="V47" s="828"/>
      <c r="W47" s="286" t="s">
        <v>679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68"/>
      <c r="B48" s="768"/>
      <c r="C48" s="768"/>
      <c r="D48" s="768">
        <v>1</v>
      </c>
      <c r="E48" s="486"/>
      <c r="F48" s="486"/>
      <c r="G48" s="486"/>
      <c r="H48" s="486"/>
      <c r="I48" s="761"/>
      <c r="J48" s="181"/>
      <c r="K48" s="101"/>
      <c r="L48" s="339" t="e">
        <f ca="1">mergeValue(A48) &amp;"."&amp; mergeValue(B48)&amp;"."&amp; mergeValue(C48)&amp;"."&amp; mergeValue(D48)</f>
        <v>#NAME?</v>
      </c>
      <c r="M48" s="161" t="s">
        <v>426</v>
      </c>
      <c r="N48" s="285"/>
      <c r="O48" s="838"/>
      <c r="P48" s="839"/>
      <c r="Q48" s="839"/>
      <c r="R48" s="839"/>
      <c r="S48" s="839"/>
      <c r="T48" s="839"/>
      <c r="U48" s="839"/>
      <c r="V48" s="840"/>
      <c r="W48" s="286" t="s">
        <v>680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68"/>
      <c r="B49" s="768"/>
      <c r="C49" s="768"/>
      <c r="D49" s="768"/>
      <c r="E49" s="768">
        <v>1</v>
      </c>
      <c r="F49" s="486"/>
      <c r="G49" s="486"/>
      <c r="H49" s="486"/>
      <c r="I49" s="761"/>
      <c r="J49" s="761"/>
      <c r="K49" s="101"/>
      <c r="L49" s="339" t="e">
        <f ca="1">mergeValue(A49) &amp;"."&amp; mergeValue(B49)&amp;"."&amp; mergeValue(C49)&amp;"."&amp; mergeValue(D49)&amp;"."&amp; mergeValue(E49)</f>
        <v>#NAME?</v>
      </c>
      <c r="M49" s="172" t="s">
        <v>10</v>
      </c>
      <c r="N49" s="286"/>
      <c r="O49" s="841"/>
      <c r="P49" s="842"/>
      <c r="Q49" s="842"/>
      <c r="R49" s="842"/>
      <c r="S49" s="842"/>
      <c r="T49" s="842"/>
      <c r="U49" s="842"/>
      <c r="V49" s="843"/>
      <c r="W49" s="286" t="s">
        <v>545</v>
      </c>
      <c r="X49" s="298"/>
      <c r="Y49" s="317" t="e">
        <f ca="1">strCheckUnique(Z49:Z52)</f>
        <v>#NAME?</v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68"/>
      <c r="B50" s="768"/>
      <c r="C50" s="768"/>
      <c r="D50" s="768"/>
      <c r="E50" s="768"/>
      <c r="F50" s="340">
        <v>1</v>
      </c>
      <c r="G50" s="340"/>
      <c r="H50" s="340"/>
      <c r="I50" s="761"/>
      <c r="J50" s="761"/>
      <c r="K50" s="344"/>
      <c r="L50" s="339" t="e">
        <f ca="1">mergeValue(A50) &amp;"."&amp; mergeValue(B50)&amp;"."&amp; mergeValue(C50)&amp;"."&amp; mergeValue(D50)&amp;"."&amp; mergeValue(E50)&amp;"."&amp; mergeValue(F50)</f>
        <v>#NAME?</v>
      </c>
      <c r="M50" s="333"/>
      <c r="N50" s="765"/>
      <c r="O50" s="192"/>
      <c r="P50" s="192"/>
      <c r="Q50" s="192"/>
      <c r="R50" s="766"/>
      <c r="S50" s="764" t="s">
        <v>87</v>
      </c>
      <c r="T50" s="766"/>
      <c r="U50" s="764" t="s">
        <v>88</v>
      </c>
      <c r="V50" s="282"/>
      <c r="W50" s="772" t="s">
        <v>546</v>
      </c>
      <c r="X50" s="298" t="e">
        <f ca="1">strCheckDate(O51:V51)</f>
        <v>#NAME?</v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68"/>
      <c r="B51" s="768"/>
      <c r="C51" s="768"/>
      <c r="D51" s="768"/>
      <c r="E51" s="768"/>
      <c r="F51" s="340"/>
      <c r="G51" s="340"/>
      <c r="H51" s="340"/>
      <c r="I51" s="761"/>
      <c r="J51" s="761"/>
      <c r="K51" s="344"/>
      <c r="L51" s="171"/>
      <c r="M51" s="205"/>
      <c r="N51" s="765"/>
      <c r="O51" s="299"/>
      <c r="P51" s="296"/>
      <c r="Q51" s="297" t="str">
        <f>R50 &amp; "-" &amp; T50</f>
        <v>-</v>
      </c>
      <c r="R51" s="766"/>
      <c r="S51" s="764"/>
      <c r="T51" s="767"/>
      <c r="U51" s="764"/>
      <c r="V51" s="282"/>
      <c r="W51" s="773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68"/>
      <c r="B52" s="768"/>
      <c r="C52" s="768"/>
      <c r="D52" s="768"/>
      <c r="E52" s="768"/>
      <c r="F52" s="340"/>
      <c r="G52" s="340"/>
      <c r="H52" s="340"/>
      <c r="I52" s="761"/>
      <c r="J52" s="761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74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68"/>
      <c r="B53" s="768"/>
      <c r="C53" s="768"/>
      <c r="D53" s="768"/>
      <c r="E53" s="340"/>
      <c r="F53" s="486"/>
      <c r="G53" s="486"/>
      <c r="H53" s="486"/>
      <c r="I53" s="761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68"/>
      <c r="B54" s="768"/>
      <c r="C54" s="768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68"/>
      <c r="B55" s="768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68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68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 t="e">
        <f ca="1">mergeValue(A61)</f>
        <v>#NAME?</v>
      </c>
      <c r="M61" s="587" t="s">
        <v>23</v>
      </c>
      <c r="N61" s="570"/>
      <c r="O61" s="763"/>
      <c r="P61" s="763"/>
      <c r="Q61" s="763"/>
      <c r="R61" s="763"/>
      <c r="S61" s="763"/>
      <c r="T61" s="763"/>
      <c r="U61" s="763"/>
      <c r="V61" s="763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68"/>
      <c r="B62" s="768">
        <v>1</v>
      </c>
      <c r="C62" s="340"/>
      <c r="D62" s="340"/>
      <c r="E62" s="486"/>
      <c r="F62" s="486"/>
      <c r="G62" s="486"/>
      <c r="H62" s="486"/>
      <c r="I62" s="200"/>
      <c r="J62" s="181"/>
      <c r="L62" s="339" t="e">
        <f ca="1">mergeValue(A62) &amp;"."&amp; mergeValue(B62)</f>
        <v>#NAME?</v>
      </c>
      <c r="M62" s="159" t="s">
        <v>18</v>
      </c>
      <c r="N62" s="285"/>
      <c r="O62" s="763"/>
      <c r="P62" s="763"/>
      <c r="Q62" s="763"/>
      <c r="R62" s="763"/>
      <c r="S62" s="763"/>
      <c r="T62" s="763"/>
      <c r="U62" s="763"/>
      <c r="V62" s="763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68"/>
      <c r="B63" s="768"/>
      <c r="C63" s="768">
        <v>1</v>
      </c>
      <c r="D63" s="340"/>
      <c r="E63" s="486"/>
      <c r="F63" s="486"/>
      <c r="G63" s="486"/>
      <c r="H63" s="486"/>
      <c r="I63" s="344"/>
      <c r="J63" s="181"/>
      <c r="K63" s="101"/>
      <c r="L63" s="339" t="e">
        <f ca="1">mergeValue(A63) &amp;"."&amp; mergeValue(B63)&amp;"."&amp; mergeValue(C63)</f>
        <v>#NAME?</v>
      </c>
      <c r="M63" s="160" t="s">
        <v>402</v>
      </c>
      <c r="N63" s="285"/>
      <c r="O63" s="763"/>
      <c r="P63" s="763"/>
      <c r="Q63" s="763"/>
      <c r="R63" s="763"/>
      <c r="S63" s="763"/>
      <c r="T63" s="763"/>
      <c r="U63" s="763"/>
      <c r="V63" s="763"/>
      <c r="W63" s="286" t="s">
        <v>679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68"/>
      <c r="B64" s="768"/>
      <c r="C64" s="768"/>
      <c r="D64" s="768">
        <v>1</v>
      </c>
      <c r="E64" s="486"/>
      <c r="F64" s="486"/>
      <c r="G64" s="486"/>
      <c r="H64" s="486"/>
      <c r="I64" s="761"/>
      <c r="J64" s="181"/>
      <c r="K64" s="101"/>
      <c r="L64" s="339" t="e">
        <f ca="1">mergeValue(A64) &amp;"."&amp; mergeValue(B64)&amp;"."&amp; mergeValue(C64)&amp;"."&amp; mergeValue(D64)</f>
        <v>#NAME?</v>
      </c>
      <c r="M64" s="161" t="s">
        <v>426</v>
      </c>
      <c r="N64" s="285"/>
      <c r="O64" s="778"/>
      <c r="P64" s="778"/>
      <c r="Q64" s="778"/>
      <c r="R64" s="778"/>
      <c r="S64" s="778"/>
      <c r="T64" s="778"/>
      <c r="U64" s="778"/>
      <c r="V64" s="778"/>
      <c r="W64" s="286" t="s">
        <v>680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68"/>
      <c r="B65" s="768"/>
      <c r="C65" s="768"/>
      <c r="D65" s="768"/>
      <c r="E65" s="768">
        <v>1</v>
      </c>
      <c r="F65" s="486"/>
      <c r="G65" s="486"/>
      <c r="H65" s="486"/>
      <c r="I65" s="761"/>
      <c r="J65" s="761"/>
      <c r="K65" s="101"/>
      <c r="L65" s="339" t="e">
        <f ca="1">mergeValue(A65) &amp;"."&amp; mergeValue(B65)&amp;"."&amp; mergeValue(C65)&amp;"."&amp; mergeValue(D65)&amp;"."&amp; mergeValue(E65)</f>
        <v>#NAME?</v>
      </c>
      <c r="M65" s="172" t="s">
        <v>10</v>
      </c>
      <c r="N65" s="286"/>
      <c r="O65" s="777"/>
      <c r="P65" s="777"/>
      <c r="Q65" s="777"/>
      <c r="R65" s="777"/>
      <c r="S65" s="777"/>
      <c r="T65" s="777"/>
      <c r="U65" s="777"/>
      <c r="V65" s="777"/>
      <c r="W65" s="286" t="s">
        <v>545</v>
      </c>
      <c r="X65" s="298"/>
      <c r="Y65" s="317" t="e">
        <f ca="1">strCheckUnique(Z65:Z68)</f>
        <v>#NAME?</v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68"/>
      <c r="B66" s="768"/>
      <c r="C66" s="768"/>
      <c r="D66" s="768"/>
      <c r="E66" s="768"/>
      <c r="F66" s="340">
        <v>1</v>
      </c>
      <c r="G66" s="340"/>
      <c r="H66" s="340"/>
      <c r="I66" s="761"/>
      <c r="J66" s="761"/>
      <c r="K66" s="344"/>
      <c r="L66" s="339" t="e">
        <f ca="1">mergeValue(A66) &amp;"."&amp; mergeValue(B66)&amp;"."&amp; mergeValue(C66)&amp;"."&amp; mergeValue(D66)&amp;"."&amp; mergeValue(E66)&amp;"."&amp; mergeValue(F66)</f>
        <v>#NAME?</v>
      </c>
      <c r="M66" s="333"/>
      <c r="N66" s="765"/>
      <c r="O66" s="192"/>
      <c r="P66" s="192"/>
      <c r="Q66" s="192"/>
      <c r="R66" s="766"/>
      <c r="S66" s="764" t="s">
        <v>87</v>
      </c>
      <c r="T66" s="766"/>
      <c r="U66" s="764" t="s">
        <v>88</v>
      </c>
      <c r="V66" s="282"/>
      <c r="W66" s="772" t="s">
        <v>546</v>
      </c>
      <c r="X66" s="298" t="e">
        <f ca="1">strCheckDate(O67:V67)</f>
        <v>#NAME?</v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68"/>
      <c r="B67" s="768"/>
      <c r="C67" s="768"/>
      <c r="D67" s="768"/>
      <c r="E67" s="768"/>
      <c r="F67" s="340"/>
      <c r="G67" s="340"/>
      <c r="H67" s="340"/>
      <c r="I67" s="761"/>
      <c r="J67" s="761"/>
      <c r="K67" s="344"/>
      <c r="L67" s="171"/>
      <c r="M67" s="205"/>
      <c r="N67" s="765"/>
      <c r="O67" s="299"/>
      <c r="P67" s="296"/>
      <c r="Q67" s="297" t="str">
        <f>R66 &amp; "-" &amp; T66</f>
        <v>-</v>
      </c>
      <c r="R67" s="766"/>
      <c r="S67" s="764"/>
      <c r="T67" s="767"/>
      <c r="U67" s="764"/>
      <c r="V67" s="282"/>
      <c r="W67" s="773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68"/>
      <c r="B68" s="768"/>
      <c r="C68" s="768"/>
      <c r="D68" s="768"/>
      <c r="E68" s="768"/>
      <c r="F68" s="340"/>
      <c r="G68" s="340"/>
      <c r="H68" s="340"/>
      <c r="I68" s="761"/>
      <c r="J68" s="761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74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68"/>
      <c r="B69" s="768"/>
      <c r="C69" s="768"/>
      <c r="D69" s="768"/>
      <c r="E69" s="340"/>
      <c r="F69" s="486"/>
      <c r="G69" s="486"/>
      <c r="H69" s="486"/>
      <c r="I69" s="761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68"/>
      <c r="B70" s="768"/>
      <c r="C70" s="768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68"/>
      <c r="B71" s="768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68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68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 t="e">
        <f ca="1">mergeValue(A77)</f>
        <v>#NAME?</v>
      </c>
      <c r="M77" s="587" t="s">
        <v>23</v>
      </c>
      <c r="N77" s="570"/>
      <c r="O77" s="826"/>
      <c r="P77" s="827"/>
      <c r="Q77" s="827"/>
      <c r="R77" s="827"/>
      <c r="S77" s="827"/>
      <c r="T77" s="827"/>
      <c r="U77" s="827"/>
      <c r="V77" s="828"/>
      <c r="W77" s="600" t="s">
        <v>543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68"/>
      <c r="B78" s="768">
        <v>1</v>
      </c>
      <c r="C78" s="340"/>
      <c r="D78" s="340"/>
      <c r="E78" s="486"/>
      <c r="F78" s="486"/>
      <c r="G78" s="486"/>
      <c r="H78" s="486"/>
      <c r="I78" s="200"/>
      <c r="J78" s="181"/>
      <c r="L78" s="339" t="e">
        <f ca="1">mergeValue(A78) &amp;"."&amp; mergeValue(B78)</f>
        <v>#NAME?</v>
      </c>
      <c r="M78" s="159" t="s">
        <v>18</v>
      </c>
      <c r="N78" s="285"/>
      <c r="O78" s="826"/>
      <c r="P78" s="827"/>
      <c r="Q78" s="827"/>
      <c r="R78" s="827"/>
      <c r="S78" s="827"/>
      <c r="T78" s="827"/>
      <c r="U78" s="827"/>
      <c r="V78" s="828"/>
      <c r="W78" s="286" t="s">
        <v>544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68"/>
      <c r="B79" s="768"/>
      <c r="C79" s="768">
        <v>1</v>
      </c>
      <c r="D79" s="340"/>
      <c r="E79" s="486"/>
      <c r="F79" s="486"/>
      <c r="G79" s="486"/>
      <c r="H79" s="486"/>
      <c r="I79" s="344"/>
      <c r="J79" s="181"/>
      <c r="K79" s="101"/>
      <c r="L79" s="339" t="e">
        <f ca="1">mergeValue(A79) &amp;"."&amp; mergeValue(B79)&amp;"."&amp; mergeValue(C79)</f>
        <v>#NAME?</v>
      </c>
      <c r="M79" s="160" t="s">
        <v>402</v>
      </c>
      <c r="N79" s="285"/>
      <c r="O79" s="826"/>
      <c r="P79" s="827"/>
      <c r="Q79" s="827"/>
      <c r="R79" s="827"/>
      <c r="S79" s="827"/>
      <c r="T79" s="827"/>
      <c r="U79" s="827"/>
      <c r="V79" s="828"/>
      <c r="W79" s="286" t="s">
        <v>679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68"/>
      <c r="B80" s="768"/>
      <c r="C80" s="768"/>
      <c r="D80" s="768">
        <v>1</v>
      </c>
      <c r="E80" s="486"/>
      <c r="F80" s="486"/>
      <c r="G80" s="486"/>
      <c r="H80" s="486"/>
      <c r="I80" s="761"/>
      <c r="J80" s="181"/>
      <c r="K80" s="101"/>
      <c r="L80" s="339" t="e">
        <f ca="1">mergeValue(A80) &amp;"."&amp; mergeValue(B80)&amp;"."&amp; mergeValue(C80)&amp;"."&amp; mergeValue(D80)</f>
        <v>#NAME?</v>
      </c>
      <c r="M80" s="161" t="s">
        <v>426</v>
      </c>
      <c r="N80" s="285"/>
      <c r="O80" s="838"/>
      <c r="P80" s="839"/>
      <c r="Q80" s="839"/>
      <c r="R80" s="839"/>
      <c r="S80" s="839"/>
      <c r="T80" s="839"/>
      <c r="U80" s="839"/>
      <c r="V80" s="840"/>
      <c r="W80" s="286" t="s">
        <v>680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68"/>
      <c r="B81" s="768"/>
      <c r="C81" s="768"/>
      <c r="D81" s="768"/>
      <c r="E81" s="768">
        <v>1</v>
      </c>
      <c r="F81" s="486"/>
      <c r="G81" s="486"/>
      <c r="H81" s="486"/>
      <c r="I81" s="761"/>
      <c r="J81" s="761"/>
      <c r="K81" s="101"/>
      <c r="L81" s="339" t="e">
        <f ca="1">mergeValue(A81) &amp;"."&amp; mergeValue(B81)&amp;"."&amp; mergeValue(C81)&amp;"."&amp; mergeValue(D81)&amp;"."&amp; mergeValue(E81)</f>
        <v>#NAME?</v>
      </c>
      <c r="M81" s="172" t="s">
        <v>10</v>
      </c>
      <c r="N81" s="286"/>
      <c r="O81" s="841"/>
      <c r="P81" s="842"/>
      <c r="Q81" s="842"/>
      <c r="R81" s="842"/>
      <c r="S81" s="842"/>
      <c r="T81" s="842"/>
      <c r="U81" s="842"/>
      <c r="V81" s="843"/>
      <c r="W81" s="286" t="s">
        <v>545</v>
      </c>
      <c r="X81" s="298"/>
      <c r="Y81" s="317" t="e">
        <f ca="1">strCheckUnique(Z81:Z84)</f>
        <v>#NAME?</v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68"/>
      <c r="B82" s="768"/>
      <c r="C82" s="768"/>
      <c r="D82" s="768"/>
      <c r="E82" s="768"/>
      <c r="F82" s="340">
        <v>1</v>
      </c>
      <c r="G82" s="340"/>
      <c r="H82" s="340"/>
      <c r="I82" s="761"/>
      <c r="J82" s="761"/>
      <c r="K82" s="344"/>
      <c r="L82" s="339" t="e">
        <f ca="1">mergeValue(A82) &amp;"."&amp; mergeValue(B82)&amp;"."&amp; mergeValue(C82)&amp;"."&amp; mergeValue(D82)&amp;"."&amp; mergeValue(E82)&amp;"."&amp; mergeValue(F82)</f>
        <v>#NAME?</v>
      </c>
      <c r="M82" s="333"/>
      <c r="N82" s="299"/>
      <c r="O82" s="192"/>
      <c r="P82" s="192"/>
      <c r="Q82" s="192"/>
      <c r="R82" s="766"/>
      <c r="S82" s="764" t="s">
        <v>87</v>
      </c>
      <c r="T82" s="766"/>
      <c r="U82" s="764" t="s">
        <v>88</v>
      </c>
      <c r="V82" s="282"/>
      <c r="W82" s="772" t="s">
        <v>546</v>
      </c>
      <c r="X82" s="298" t="e">
        <f ca="1">strCheckDate(O83:V83)</f>
        <v>#NAME?</v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68"/>
      <c r="B83" s="768"/>
      <c r="C83" s="768"/>
      <c r="D83" s="768"/>
      <c r="E83" s="768"/>
      <c r="F83" s="340"/>
      <c r="G83" s="340"/>
      <c r="H83" s="340"/>
      <c r="I83" s="761"/>
      <c r="J83" s="761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66"/>
      <c r="S83" s="764"/>
      <c r="T83" s="767"/>
      <c r="U83" s="764"/>
      <c r="V83" s="282"/>
      <c r="W83" s="773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68"/>
      <c r="B84" s="768"/>
      <c r="C84" s="768"/>
      <c r="D84" s="768"/>
      <c r="E84" s="768"/>
      <c r="F84" s="340"/>
      <c r="G84" s="340"/>
      <c r="H84" s="340"/>
      <c r="I84" s="761"/>
      <c r="J84" s="761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74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68"/>
      <c r="B85" s="768"/>
      <c r="C85" s="768"/>
      <c r="D85" s="768"/>
      <c r="E85" s="340"/>
      <c r="F85" s="486"/>
      <c r="G85" s="486"/>
      <c r="H85" s="486"/>
      <c r="I85" s="761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68"/>
      <c r="B86" s="768"/>
      <c r="C86" s="768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68"/>
      <c r="B87" s="768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68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6"/>
      <c r="P92" s="827"/>
      <c r="Q92" s="827"/>
      <c r="R92" s="827"/>
      <c r="S92" s="827"/>
      <c r="T92" s="827"/>
      <c r="U92" s="827"/>
      <c r="V92" s="827"/>
      <c r="W92" s="827"/>
      <c r="X92" s="827"/>
      <c r="Y92" s="827"/>
      <c r="Z92" s="827"/>
      <c r="AA92" s="828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6"/>
      <c r="P93" s="827"/>
      <c r="Q93" s="827"/>
      <c r="R93" s="827"/>
      <c r="S93" s="827"/>
      <c r="T93" s="827"/>
      <c r="U93" s="827"/>
      <c r="V93" s="827"/>
      <c r="W93" s="827"/>
      <c r="X93" s="827"/>
      <c r="Y93" s="827"/>
      <c r="Z93" s="827"/>
      <c r="AA93" s="828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6"/>
      <c r="P94" s="827"/>
      <c r="Q94" s="827"/>
      <c r="R94" s="827"/>
      <c r="S94" s="827"/>
      <c r="T94" s="827"/>
      <c r="U94" s="827"/>
      <c r="V94" s="827"/>
      <c r="W94" s="827"/>
      <c r="X94" s="827"/>
      <c r="Y94" s="827"/>
      <c r="Z94" s="827"/>
      <c r="AA94" s="828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6"/>
      <c r="P95" s="827"/>
      <c r="Q95" s="827"/>
      <c r="R95" s="827"/>
      <c r="S95" s="827"/>
      <c r="T95" s="827"/>
      <c r="U95" s="827"/>
      <c r="V95" s="827"/>
      <c r="W95" s="827"/>
      <c r="X95" s="827"/>
      <c r="Y95" s="827"/>
      <c r="Z95" s="827"/>
      <c r="AA95" s="828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72"/>
      <c r="J97" s="304"/>
      <c r="K97" s="203"/>
      <c r="L97" s="170" t="s">
        <v>22</v>
      </c>
      <c r="M97" s="173" t="s">
        <v>10</v>
      </c>
      <c r="N97" s="272"/>
      <c r="O97" s="829"/>
      <c r="P97" s="830"/>
      <c r="Q97" s="830"/>
      <c r="R97" s="830"/>
      <c r="S97" s="830"/>
      <c r="T97" s="830"/>
      <c r="U97" s="830"/>
      <c r="V97" s="830"/>
      <c r="W97" s="830"/>
      <c r="X97" s="830"/>
      <c r="Y97" s="830"/>
      <c r="Z97" s="830"/>
      <c r="AA97" s="831"/>
      <c r="AB97" s="188"/>
      <c r="AC97" s="298"/>
      <c r="AD97" s="317" t="e">
        <f ca="1">strCheckUnique(AE97:AE103)</f>
        <v>#NAME?</v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72"/>
      <c r="J98" s="793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9"/>
      <c r="X98" s="764" t="s">
        <v>87</v>
      </c>
      <c r="Y98" s="849"/>
      <c r="Z98" s="836" t="s">
        <v>88</v>
      </c>
      <c r="AA98" s="126"/>
      <c r="AB98" s="188"/>
      <c r="AC98" s="298" t="e">
        <f ca="1">strCheckDate(O98:AA98)</f>
        <v>#NAME?</v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72"/>
      <c r="J99" s="793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0"/>
      <c r="X99" s="764"/>
      <c r="Y99" s="850"/>
      <c r="Z99" s="837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72"/>
      <c r="J100" s="793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9"/>
      <c r="X100" s="764" t="s">
        <v>87</v>
      </c>
      <c r="Y100" s="849"/>
      <c r="Z100" s="836" t="s">
        <v>88</v>
      </c>
      <c r="AA100" s="287"/>
      <c r="AB100" s="186"/>
      <c r="AC100" s="298" t="e">
        <f ca="1">strCheckDate(O100:AA100)</f>
        <v>#NAME?</v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72"/>
      <c r="J101" s="793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0"/>
      <c r="X101" s="764"/>
      <c r="Y101" s="850"/>
      <c r="Z101" s="837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72"/>
      <c r="J102" s="793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72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6"/>
      <c r="P114" s="827"/>
      <c r="Q114" s="827"/>
      <c r="R114" s="827"/>
      <c r="S114" s="827"/>
      <c r="T114" s="827"/>
      <c r="U114" s="827"/>
      <c r="V114" s="828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6"/>
      <c r="P115" s="827"/>
      <c r="Q115" s="827"/>
      <c r="R115" s="827"/>
      <c r="S115" s="827"/>
      <c r="T115" s="827"/>
      <c r="U115" s="827"/>
      <c r="V115" s="828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6"/>
      <c r="P116" s="827"/>
      <c r="Q116" s="827"/>
      <c r="R116" s="827"/>
      <c r="S116" s="827"/>
      <c r="T116" s="827"/>
      <c r="U116" s="827"/>
      <c r="V116" s="828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6"/>
      <c r="P117" s="827"/>
      <c r="Q117" s="827"/>
      <c r="R117" s="827"/>
      <c r="S117" s="827"/>
      <c r="T117" s="827"/>
      <c r="U117" s="827"/>
      <c r="V117" s="828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92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2"/>
      <c r="J119" s="793"/>
      <c r="L119" s="170" t="s">
        <v>22</v>
      </c>
      <c r="M119" s="173" t="s">
        <v>10</v>
      </c>
      <c r="N119" s="272"/>
      <c r="O119" s="829"/>
      <c r="P119" s="830"/>
      <c r="Q119" s="830"/>
      <c r="R119" s="830"/>
      <c r="S119" s="830"/>
      <c r="T119" s="830"/>
      <c r="U119" s="830"/>
      <c r="V119" s="831"/>
      <c r="W119" s="188"/>
      <c r="X119" s="298"/>
      <c r="Y119" s="317" t="e">
        <f ca="1">strCheckUnique(Z119:Z122)</f>
        <v>#NAME?</v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2"/>
      <c r="J120" s="793"/>
      <c r="K120" s="203"/>
      <c r="L120" s="171"/>
      <c r="M120" s="174"/>
      <c r="N120" s="205"/>
      <c r="O120" s="192"/>
      <c r="P120" s="192"/>
      <c r="Q120" s="192"/>
      <c r="R120" s="832"/>
      <c r="S120" s="834" t="s">
        <v>87</v>
      </c>
      <c r="T120" s="832"/>
      <c r="U120" s="836" t="s">
        <v>88</v>
      </c>
      <c r="V120" s="185"/>
      <c r="W120" s="188"/>
      <c r="X120" s="298" t="e">
        <f ca="1">strCheckDate(O121:V121)</f>
        <v>#NAME?</v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92"/>
      <c r="J121" s="793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33"/>
      <c r="S121" s="835"/>
      <c r="T121" s="833"/>
      <c r="U121" s="837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2"/>
      <c r="J122" s="793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2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6"/>
      <c r="P131" s="827"/>
      <c r="Q131" s="827"/>
      <c r="R131" s="827"/>
      <c r="S131" s="827"/>
      <c r="T131" s="827"/>
      <c r="U131" s="827"/>
      <c r="V131" s="828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6"/>
      <c r="P132" s="827"/>
      <c r="Q132" s="827"/>
      <c r="R132" s="827"/>
      <c r="S132" s="827"/>
      <c r="T132" s="827"/>
      <c r="U132" s="827"/>
      <c r="V132" s="828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6"/>
      <c r="P133" s="827"/>
      <c r="Q133" s="827"/>
      <c r="R133" s="827"/>
      <c r="S133" s="827"/>
      <c r="T133" s="827"/>
      <c r="U133" s="827"/>
      <c r="V133" s="828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6"/>
      <c r="P134" s="827"/>
      <c r="Q134" s="827"/>
      <c r="R134" s="827"/>
      <c r="S134" s="827"/>
      <c r="T134" s="827"/>
      <c r="U134" s="827"/>
      <c r="V134" s="828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92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2"/>
      <c r="J136" s="793"/>
      <c r="L136" s="170" t="s">
        <v>22</v>
      </c>
      <c r="M136" s="173" t="s">
        <v>10</v>
      </c>
      <c r="N136" s="272"/>
      <c r="O136" s="829"/>
      <c r="P136" s="830"/>
      <c r="Q136" s="830"/>
      <c r="R136" s="830"/>
      <c r="S136" s="830"/>
      <c r="T136" s="830"/>
      <c r="U136" s="830"/>
      <c r="V136" s="831"/>
      <c r="W136" s="188"/>
      <c r="X136" s="298"/>
      <c r="Y136" s="317" t="e">
        <f ca="1">strCheckUnique(Z136:Z139)</f>
        <v>#NAME?</v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2"/>
      <c r="J137" s="793"/>
      <c r="K137" s="203"/>
      <c r="L137" s="171"/>
      <c r="M137" s="174"/>
      <c r="N137" s="205"/>
      <c r="O137" s="192"/>
      <c r="P137" s="192"/>
      <c r="Q137" s="192"/>
      <c r="R137" s="832"/>
      <c r="S137" s="834" t="s">
        <v>87</v>
      </c>
      <c r="T137" s="832"/>
      <c r="U137" s="836" t="s">
        <v>88</v>
      </c>
      <c r="V137" s="185"/>
      <c r="W137" s="188"/>
      <c r="X137" s="298" t="e">
        <f ca="1">strCheckDate(O138:V138)</f>
        <v>#NAME?</v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92"/>
      <c r="J138" s="793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33"/>
      <c r="S138" s="835"/>
      <c r="T138" s="833"/>
      <c r="U138" s="837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2"/>
      <c r="J139" s="793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2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6"/>
      <c r="P148" s="827"/>
      <c r="Q148" s="827"/>
      <c r="R148" s="827"/>
      <c r="S148" s="827"/>
      <c r="T148" s="827"/>
      <c r="U148" s="827"/>
      <c r="V148" s="828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6"/>
      <c r="P149" s="827"/>
      <c r="Q149" s="827"/>
      <c r="R149" s="827"/>
      <c r="S149" s="827"/>
      <c r="T149" s="827"/>
      <c r="U149" s="827"/>
      <c r="V149" s="828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6"/>
      <c r="P150" s="827"/>
      <c r="Q150" s="827"/>
      <c r="R150" s="827"/>
      <c r="S150" s="827"/>
      <c r="T150" s="827"/>
      <c r="U150" s="827"/>
      <c r="V150" s="828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6"/>
      <c r="P151" s="827"/>
      <c r="Q151" s="827"/>
      <c r="R151" s="827"/>
      <c r="S151" s="827"/>
      <c r="T151" s="827"/>
      <c r="U151" s="827"/>
      <c r="V151" s="828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92"/>
      <c r="J152" s="181"/>
      <c r="L152" s="170" t="s">
        <v>12</v>
      </c>
      <c r="M152" s="172" t="s">
        <v>9</v>
      </c>
      <c r="N152" s="191"/>
      <c r="O152" s="841"/>
      <c r="P152" s="842"/>
      <c r="Q152" s="842"/>
      <c r="R152" s="842"/>
      <c r="S152" s="842"/>
      <c r="T152" s="842"/>
      <c r="U152" s="842"/>
      <c r="V152" s="843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2"/>
      <c r="J153" s="793"/>
      <c r="L153" s="170" t="s">
        <v>22</v>
      </c>
      <c r="M153" s="173" t="s">
        <v>10</v>
      </c>
      <c r="N153" s="272"/>
      <c r="O153" s="829"/>
      <c r="P153" s="830"/>
      <c r="Q153" s="830"/>
      <c r="R153" s="830"/>
      <c r="S153" s="830"/>
      <c r="T153" s="830"/>
      <c r="U153" s="830"/>
      <c r="V153" s="831"/>
      <c r="W153" s="188"/>
      <c r="X153" s="298"/>
      <c r="Y153" s="317" t="e">
        <f ca="1">strCheckUnique(Z153:Z156)</f>
        <v>#NAME?</v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2"/>
      <c r="J154" s="793"/>
      <c r="K154" s="203"/>
      <c r="L154" s="171"/>
      <c r="M154" s="174"/>
      <c r="N154" s="205"/>
      <c r="O154" s="324"/>
      <c r="P154" s="192"/>
      <c r="Q154" s="192"/>
      <c r="R154" s="832"/>
      <c r="S154" s="834" t="s">
        <v>87</v>
      </c>
      <c r="T154" s="832"/>
      <c r="U154" s="836" t="s">
        <v>88</v>
      </c>
      <c r="V154" s="185"/>
      <c r="W154" s="188"/>
      <c r="X154" s="298" t="e">
        <f ca="1">strCheckDate(O155:V155)</f>
        <v>#NAME?</v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92"/>
      <c r="J155" s="793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33"/>
      <c r="S155" s="835"/>
      <c r="T155" s="833"/>
      <c r="U155" s="837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2"/>
      <c r="J156" s="793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2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9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 t="e">
        <f ca="1">mergeValue(A166)</f>
        <v>#NAME?</v>
      </c>
      <c r="M166" s="587" t="s">
        <v>23</v>
      </c>
      <c r="N166" s="870"/>
      <c r="O166" s="871"/>
      <c r="P166" s="871"/>
      <c r="Q166" s="871"/>
      <c r="R166" s="871"/>
      <c r="S166" s="871"/>
      <c r="T166" s="871"/>
      <c r="U166" s="871"/>
      <c r="V166" s="871"/>
      <c r="W166" s="871"/>
      <c r="X166" s="871"/>
      <c r="Y166" s="871"/>
      <c r="Z166" s="871"/>
      <c r="AA166" s="871"/>
      <c r="AB166" s="871"/>
      <c r="AC166" s="871"/>
      <c r="AD166" s="871"/>
      <c r="AE166" s="871"/>
      <c r="AF166" s="871"/>
      <c r="AG166" s="871"/>
      <c r="AH166" s="871"/>
      <c r="AI166" s="871"/>
      <c r="AJ166" s="871"/>
      <c r="AK166" s="871"/>
      <c r="AL166" s="813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9"/>
      <c r="B167" s="789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e">
        <f ca="1">mergeValue(A167) &amp;"."&amp; mergeValue(B167)</f>
        <v>#NAME?</v>
      </c>
      <c r="M167" s="159" t="s">
        <v>18</v>
      </c>
      <c r="N167" s="846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847"/>
      <c r="AL167" s="809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9"/>
      <c r="B168" s="789"/>
      <c r="C168" s="789">
        <v>1</v>
      </c>
      <c r="D168" s="298"/>
      <c r="E168" s="298"/>
      <c r="F168" s="348"/>
      <c r="G168" s="577"/>
      <c r="H168" s="577"/>
      <c r="I168" s="219"/>
      <c r="J168" s="46"/>
      <c r="L168" s="339" t="e">
        <f ca="1">mergeValue(A168) &amp;"."&amp; mergeValue(B168)&amp;"."&amp; mergeValue(C168)</f>
        <v>#NAME?</v>
      </c>
      <c r="M168" s="160" t="s">
        <v>402</v>
      </c>
      <c r="N168" s="846"/>
      <c r="O168" s="847"/>
      <c r="P168" s="847"/>
      <c r="Q168" s="847"/>
      <c r="R168" s="847"/>
      <c r="S168" s="847"/>
      <c r="T168" s="847"/>
      <c r="U168" s="847"/>
      <c r="V168" s="847"/>
      <c r="W168" s="847"/>
      <c r="X168" s="847"/>
      <c r="Y168" s="847"/>
      <c r="Z168" s="847"/>
      <c r="AA168" s="847"/>
      <c r="AB168" s="847"/>
      <c r="AC168" s="847"/>
      <c r="AD168" s="847"/>
      <c r="AE168" s="847"/>
      <c r="AF168" s="847"/>
      <c r="AG168" s="847"/>
      <c r="AH168" s="847"/>
      <c r="AI168" s="847"/>
      <c r="AJ168" s="847"/>
      <c r="AK168" s="847"/>
      <c r="AL168" s="809"/>
      <c r="AM168" s="617" t="s">
        <v>679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9"/>
      <c r="B169" s="789"/>
      <c r="C169" s="789"/>
      <c r="D169" s="789">
        <v>1</v>
      </c>
      <c r="E169" s="298"/>
      <c r="F169" s="348"/>
      <c r="G169" s="577"/>
      <c r="H169" s="577"/>
      <c r="I169" s="792"/>
      <c r="J169" s="793"/>
      <c r="K169" s="761"/>
      <c r="L169" s="794" t="e">
        <f ca="1">mergeValue(A169) &amp;"."&amp; mergeValue(B169)&amp;"."&amp; mergeValue(C169)&amp;"."&amp; mergeValue(D169)</f>
        <v>#NAME?</v>
      </c>
      <c r="M169" s="795"/>
      <c r="N169" s="764" t="s">
        <v>87</v>
      </c>
      <c r="O169" s="781"/>
      <c r="P169" s="784" t="s">
        <v>96</v>
      </c>
      <c r="Q169" s="785"/>
      <c r="R169" s="764" t="s">
        <v>88</v>
      </c>
      <c r="S169" s="781"/>
      <c r="T169" s="782">
        <v>1</v>
      </c>
      <c r="U169" s="786"/>
      <c r="V169" s="764" t="s">
        <v>88</v>
      </c>
      <c r="W169" s="781"/>
      <c r="X169" s="782">
        <v>1</v>
      </c>
      <c r="Y169" s="783"/>
      <c r="Z169" s="764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0" t="s">
        <v>548</v>
      </c>
      <c r="AN169" s="298" t="e">
        <f ca="1">strCheckDateOnDP(AD169:AL169,List06_9_DP)</f>
        <v>#NAME?</v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9"/>
      <c r="B170" s="789"/>
      <c r="C170" s="789"/>
      <c r="D170" s="789"/>
      <c r="E170" s="298"/>
      <c r="F170" s="348"/>
      <c r="G170" s="577"/>
      <c r="H170" s="577"/>
      <c r="I170" s="792"/>
      <c r="J170" s="793"/>
      <c r="K170" s="761"/>
      <c r="L170" s="794"/>
      <c r="M170" s="795"/>
      <c r="N170" s="764"/>
      <c r="O170" s="781"/>
      <c r="P170" s="784"/>
      <c r="Q170" s="785"/>
      <c r="R170" s="764"/>
      <c r="S170" s="781"/>
      <c r="T170" s="782"/>
      <c r="U170" s="787"/>
      <c r="V170" s="764"/>
      <c r="W170" s="781"/>
      <c r="X170" s="782"/>
      <c r="Y170" s="783"/>
      <c r="Z170" s="764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0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9"/>
      <c r="B171" s="789"/>
      <c r="C171" s="789"/>
      <c r="D171" s="789"/>
      <c r="E171" s="298"/>
      <c r="F171" s="348"/>
      <c r="G171" s="577"/>
      <c r="H171" s="577"/>
      <c r="I171" s="792"/>
      <c r="J171" s="793"/>
      <c r="K171" s="761"/>
      <c r="L171" s="794"/>
      <c r="M171" s="795"/>
      <c r="N171" s="764"/>
      <c r="O171" s="781"/>
      <c r="P171" s="784"/>
      <c r="Q171" s="785"/>
      <c r="R171" s="764"/>
      <c r="S171" s="781"/>
      <c r="T171" s="782"/>
      <c r="U171" s="788"/>
      <c r="V171" s="764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0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9"/>
      <c r="B172" s="789"/>
      <c r="C172" s="789"/>
      <c r="D172" s="789"/>
      <c r="E172" s="298"/>
      <c r="F172" s="348"/>
      <c r="G172" s="577"/>
      <c r="H172" s="577"/>
      <c r="I172" s="792"/>
      <c r="J172" s="793"/>
      <c r="K172" s="761"/>
      <c r="L172" s="794"/>
      <c r="M172" s="795"/>
      <c r="N172" s="764"/>
      <c r="O172" s="781"/>
      <c r="P172" s="784"/>
      <c r="Q172" s="785"/>
      <c r="R172" s="764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0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9"/>
      <c r="B173" s="789"/>
      <c r="C173" s="789"/>
      <c r="D173" s="789"/>
      <c r="E173" s="350"/>
      <c r="F173" s="351"/>
      <c r="G173" s="350"/>
      <c r="H173" s="350"/>
      <c r="I173" s="792"/>
      <c r="J173" s="793"/>
      <c r="K173" s="761"/>
      <c r="L173" s="794"/>
      <c r="M173" s="795"/>
      <c r="N173" s="764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0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9"/>
      <c r="B174" s="789"/>
      <c r="C174" s="789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0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9"/>
      <c r="B175" s="789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9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9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 t="e">
        <f ca="1">mergeValue(A181)</f>
        <v>#NAME?</v>
      </c>
      <c r="M181" s="209" t="s">
        <v>23</v>
      </c>
      <c r="N181" s="870"/>
      <c r="O181" s="871"/>
      <c r="P181" s="871"/>
      <c r="Q181" s="871"/>
      <c r="R181" s="871"/>
      <c r="S181" s="871"/>
      <c r="T181" s="871"/>
      <c r="U181" s="871"/>
      <c r="V181" s="871"/>
      <c r="W181" s="871"/>
      <c r="X181" s="871"/>
      <c r="Y181" s="871"/>
      <c r="Z181" s="871"/>
      <c r="AA181" s="871"/>
      <c r="AB181" s="871"/>
      <c r="AC181" s="871"/>
      <c r="AD181" s="871"/>
      <c r="AE181" s="871"/>
      <c r="AF181" s="871"/>
      <c r="AG181" s="871"/>
      <c r="AH181" s="871"/>
      <c r="AI181" s="871"/>
      <c r="AJ181" s="871"/>
      <c r="AK181" s="813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9"/>
      <c r="B182" s="789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e">
        <f ca="1">mergeValue(A182) &amp;"."&amp; mergeValue(B182)</f>
        <v>#NAME?</v>
      </c>
      <c r="M182" s="159" t="s">
        <v>18</v>
      </c>
      <c r="N182" s="846"/>
      <c r="O182" s="847"/>
      <c r="P182" s="847"/>
      <c r="Q182" s="847"/>
      <c r="R182" s="847"/>
      <c r="S182" s="847"/>
      <c r="T182" s="847"/>
      <c r="U182" s="847"/>
      <c r="V182" s="847"/>
      <c r="W182" s="847"/>
      <c r="X182" s="847"/>
      <c r="Y182" s="847"/>
      <c r="Z182" s="847"/>
      <c r="AA182" s="847"/>
      <c r="AB182" s="847"/>
      <c r="AC182" s="847"/>
      <c r="AD182" s="847"/>
      <c r="AE182" s="847"/>
      <c r="AF182" s="847"/>
      <c r="AG182" s="847"/>
      <c r="AH182" s="847"/>
      <c r="AI182" s="847"/>
      <c r="AJ182" s="847"/>
      <c r="AK182" s="809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9"/>
      <c r="B183" s="789"/>
      <c r="C183" s="789">
        <v>1</v>
      </c>
      <c r="D183" s="298"/>
      <c r="E183" s="298"/>
      <c r="F183" s="348"/>
      <c r="G183" s="577"/>
      <c r="H183" s="577"/>
      <c r="I183" s="219"/>
      <c r="J183" s="46"/>
      <c r="L183" s="339" t="e">
        <f ca="1">mergeValue(A183) &amp;"."&amp; mergeValue(B183)&amp;"."&amp; mergeValue(C183)</f>
        <v>#NAME?</v>
      </c>
      <c r="M183" s="160" t="s">
        <v>402</v>
      </c>
      <c r="N183" s="846"/>
      <c r="O183" s="847"/>
      <c r="P183" s="847"/>
      <c r="Q183" s="847"/>
      <c r="R183" s="847"/>
      <c r="S183" s="847"/>
      <c r="T183" s="847"/>
      <c r="U183" s="847"/>
      <c r="V183" s="847"/>
      <c r="W183" s="847"/>
      <c r="X183" s="847"/>
      <c r="Y183" s="847"/>
      <c r="Z183" s="847"/>
      <c r="AA183" s="847"/>
      <c r="AB183" s="847"/>
      <c r="AC183" s="847"/>
      <c r="AD183" s="847"/>
      <c r="AE183" s="847"/>
      <c r="AF183" s="847"/>
      <c r="AG183" s="847"/>
      <c r="AH183" s="847"/>
      <c r="AI183" s="847"/>
      <c r="AJ183" s="847"/>
      <c r="AK183" s="809"/>
      <c r="AL183" s="617" t="s">
        <v>679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9"/>
      <c r="B184" s="789"/>
      <c r="C184" s="789"/>
      <c r="D184" s="789">
        <v>1</v>
      </c>
      <c r="E184" s="298"/>
      <c r="F184" s="348"/>
      <c r="G184" s="577"/>
      <c r="H184" s="577"/>
      <c r="I184" s="792"/>
      <c r="J184" s="793"/>
      <c r="K184" s="761"/>
      <c r="L184" s="810" t="e">
        <f ca="1">mergeValue(A184) &amp;"."&amp; mergeValue(B184)&amp;"."&amp; mergeValue(C184)&amp;"."&amp; mergeValue(D184)</f>
        <v>#NAME?</v>
      </c>
      <c r="M184" s="803"/>
      <c r="N184" s="805"/>
      <c r="O184" s="784" t="s">
        <v>96</v>
      </c>
      <c r="P184" s="785"/>
      <c r="Q184" s="764" t="s">
        <v>88</v>
      </c>
      <c r="R184" s="781"/>
      <c r="S184" s="782">
        <v>1</v>
      </c>
      <c r="T184" s="786"/>
      <c r="U184" s="764" t="s">
        <v>88</v>
      </c>
      <c r="V184" s="781"/>
      <c r="W184" s="782" t="s">
        <v>96</v>
      </c>
      <c r="X184" s="783"/>
      <c r="Y184" s="764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0" t="s">
        <v>548</v>
      </c>
      <c r="AM184" s="298" t="e">
        <f ca="1">strCheckDateOnDP(AC184:AK184,List06_10_DP)</f>
        <v>#NAME?</v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9"/>
      <c r="B185" s="789"/>
      <c r="C185" s="789"/>
      <c r="D185" s="789"/>
      <c r="E185" s="298"/>
      <c r="F185" s="348"/>
      <c r="G185" s="577"/>
      <c r="H185" s="577"/>
      <c r="I185" s="792"/>
      <c r="J185" s="793"/>
      <c r="K185" s="761"/>
      <c r="L185" s="794"/>
      <c r="M185" s="804"/>
      <c r="N185" s="805"/>
      <c r="O185" s="784"/>
      <c r="P185" s="785"/>
      <c r="Q185" s="764"/>
      <c r="R185" s="781"/>
      <c r="S185" s="782"/>
      <c r="T185" s="787"/>
      <c r="U185" s="764"/>
      <c r="V185" s="781"/>
      <c r="W185" s="782"/>
      <c r="X185" s="783"/>
      <c r="Y185" s="764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0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9"/>
      <c r="B186" s="789"/>
      <c r="C186" s="789"/>
      <c r="D186" s="789"/>
      <c r="E186" s="298"/>
      <c r="F186" s="348"/>
      <c r="G186" s="577"/>
      <c r="H186" s="577"/>
      <c r="I186" s="792"/>
      <c r="J186" s="793"/>
      <c r="K186" s="761"/>
      <c r="L186" s="794"/>
      <c r="M186" s="804"/>
      <c r="N186" s="805"/>
      <c r="O186" s="784"/>
      <c r="P186" s="785"/>
      <c r="Q186" s="764"/>
      <c r="R186" s="781"/>
      <c r="S186" s="782"/>
      <c r="T186" s="788"/>
      <c r="U186" s="764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0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9"/>
      <c r="B187" s="789"/>
      <c r="C187" s="789"/>
      <c r="D187" s="789"/>
      <c r="E187" s="298"/>
      <c r="F187" s="348"/>
      <c r="G187" s="577"/>
      <c r="H187" s="577"/>
      <c r="I187" s="792"/>
      <c r="J187" s="793"/>
      <c r="K187" s="761"/>
      <c r="L187" s="794"/>
      <c r="M187" s="804"/>
      <c r="N187" s="805"/>
      <c r="O187" s="784"/>
      <c r="P187" s="785"/>
      <c r="Q187" s="764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0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9"/>
      <c r="B188" s="789"/>
      <c r="C188" s="789"/>
      <c r="D188" s="789"/>
      <c r="E188" s="350"/>
      <c r="F188" s="351"/>
      <c r="G188" s="350"/>
      <c r="H188" s="350"/>
      <c r="I188" s="792"/>
      <c r="J188" s="793"/>
      <c r="K188" s="761"/>
      <c r="L188" s="794"/>
      <c r="M188" s="804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0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9"/>
      <c r="B189" s="789"/>
      <c r="C189" s="789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0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9"/>
      <c r="B190" s="789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9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64" t="s">
        <v>88</v>
      </c>
      <c r="R200" s="869"/>
      <c r="S200" s="782">
        <v>1</v>
      </c>
      <c r="T200" s="868"/>
      <c r="U200" s="764" t="s">
        <v>87</v>
      </c>
      <c r="V200" s="781"/>
      <c r="W200" s="782">
        <v>1</v>
      </c>
      <c r="X200" s="867"/>
      <c r="Y200" s="764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64"/>
      <c r="R201" s="869"/>
      <c r="S201" s="782"/>
      <c r="T201" s="868"/>
      <c r="U201" s="764"/>
      <c r="V201" s="781"/>
      <c r="W201" s="782"/>
      <c r="X201" s="867"/>
      <c r="Y201" s="764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64"/>
      <c r="R202" s="869"/>
      <c r="S202" s="782"/>
      <c r="T202" s="868"/>
      <c r="U202" s="764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64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44"/>
      <c r="D249" s="714">
        <v>1</v>
      </c>
      <c r="E249" s="777"/>
      <c r="F249" s="489"/>
      <c r="G249" s="251">
        <v>0</v>
      </c>
      <c r="H249" s="494"/>
      <c r="I249" s="375"/>
      <c r="J249" s="532" t="s">
        <v>594</v>
      </c>
      <c r="K249" s="177"/>
      <c r="L249" s="391"/>
      <c r="M249" s="317" t="e">
        <f ca="1">mergeValue(H249)</f>
        <v>#NAME?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4"/>
      <c r="D250" s="714"/>
      <c r="E250" s="777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45"/>
      <c r="D254" s="374"/>
      <c r="E254" s="615"/>
      <c r="F254" s="848"/>
      <c r="G254" s="714">
        <v>0</v>
      </c>
      <c r="H254" s="712"/>
      <c r="I254" s="375"/>
      <c r="J254" s="532" t="s">
        <v>594</v>
      </c>
      <c r="K254" s="177"/>
      <c r="L254" s="391"/>
      <c r="M254" s="317" t="e">
        <f ca="1">mergeValue(H254)</f>
        <v>#NAME?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5"/>
      <c r="D255" s="374"/>
      <c r="E255" s="615"/>
      <c r="F255" s="848"/>
      <c r="G255" s="714"/>
      <c r="H255" s="712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 t="e">
        <f ca="1">mergeValue(H259)</f>
        <v>#NAME?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59">
        <v>1</v>
      </c>
      <c r="B289" s="319"/>
      <c r="C289" s="319"/>
      <c r="D289" s="319"/>
      <c r="F289" s="469" t="e">
        <f ca="1">"2." &amp;mergeValue(A289)</f>
        <v>#NAME?</v>
      </c>
      <c r="G289" s="554" t="s">
        <v>569</v>
      </c>
      <c r="H289" s="454"/>
      <c r="I289" s="286" t="s">
        <v>673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59"/>
      <c r="B290" s="319"/>
      <c r="C290" s="319"/>
      <c r="D290" s="319"/>
      <c r="F290" s="469" t="e">
        <f ca="1">"3." &amp;mergeValue(A290)</f>
        <v>#NAME?</v>
      </c>
      <c r="G290" s="554" t="s">
        <v>570</v>
      </c>
      <c r="H290" s="454"/>
      <c r="I290" s="286" t="s">
        <v>671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59"/>
      <c r="B291" s="319"/>
      <c r="C291" s="319"/>
      <c r="D291" s="319"/>
      <c r="F291" s="469" t="e">
        <f ca="1">"4."&amp;mergeValue(A291)</f>
        <v>#NAME?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59"/>
      <c r="B292" s="759">
        <v>1</v>
      </c>
      <c r="C292" s="477"/>
      <c r="D292" s="477"/>
      <c r="F292" s="469" t="e">
        <f ca="1">"4."&amp;mergeValue(A292) &amp;"."&amp;mergeValue(B292)</f>
        <v>#NAME?</v>
      </c>
      <c r="G292" s="461" t="s">
        <v>675</v>
      </c>
      <c r="H292" s="454" t="str">
        <f>IF(region_name="","",region_name)</f>
        <v>Курская область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59"/>
      <c r="B293" s="759"/>
      <c r="C293" s="759">
        <v>1</v>
      </c>
      <c r="D293" s="477"/>
      <c r="F293" s="469" t="e">
        <f ca="1">"4."&amp;mergeValue(A293) &amp;"."&amp;mergeValue(B293)&amp;"."&amp;mergeValue(C293)</f>
        <v>#NAME?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59"/>
      <c r="B294" s="759"/>
      <c r="C294" s="759"/>
      <c r="D294" s="477">
        <v>1</v>
      </c>
      <c r="F294" s="469" t="e">
        <f ca="1">"4."&amp;mergeValue(A294) &amp;"."&amp;mergeValue(B294)&amp;"."&amp;mergeValue(C294)&amp;"."&amp;mergeValue(D294)</f>
        <v>#NAME?</v>
      </c>
      <c r="G294" s="557" t="s">
        <v>573</v>
      </c>
      <c r="H294" s="454"/>
      <c r="I294" s="760" t="s">
        <v>674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59"/>
      <c r="B295" s="759"/>
      <c r="C295" s="759"/>
      <c r="D295" s="477"/>
      <c r="F295" s="561"/>
      <c r="G295" s="562" t="s">
        <v>4</v>
      </c>
      <c r="H295" s="563"/>
      <c r="I295" s="760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59"/>
      <c r="B296" s="759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59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 link="1"/>
  <mergeCells count="223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 xr:uid="{00000000-0002-0000-3300-000003000000}"/>
    <dataValidation allowBlank="1" promptTitle="checkPeriodRange" sqref="V100 V98 Q155 Q138 Q121 Q51 Q35 Q67 Q83 AF185:AK185 AG170:AL170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 xr:uid="{00000000-0002-0000-3300-000013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 xr:uid="{00000000-0002-0000-3300-000014000000}">
      <formula1>"a"</formula1>
    </dataValidation>
    <dataValidation allowBlank="1" sqref="S68:S73 S36:S41 S52:S57 S84:S89" xr:uid="{00000000-0002-0000-3300-000015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6000000}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SH_REESTR_MO">
    <tabColor indexed="47"/>
  </sheetPr>
  <dimension ref="A1:D348"/>
  <sheetViews>
    <sheetView showGridLines="0" zoomScaleNormal="100" workbookViewId="0"/>
  </sheetViews>
  <sheetFormatPr defaultRowHeight="11.25"/>
  <sheetData>
    <row r="1" spans="1:4">
      <c r="A1" t="s">
        <v>1383</v>
      </c>
      <c r="B1" t="s">
        <v>592</v>
      </c>
      <c r="C1" t="s">
        <v>593</v>
      </c>
      <c r="D1" t="s">
        <v>1382</v>
      </c>
    </row>
    <row r="2" spans="1:4">
      <c r="A2">
        <v>1</v>
      </c>
      <c r="B2" t="s">
        <v>709</v>
      </c>
      <c r="C2" t="s">
        <v>711</v>
      </c>
      <c r="D2" t="s">
        <v>712</v>
      </c>
    </row>
    <row r="3" spans="1:4">
      <c r="A3">
        <v>2</v>
      </c>
      <c r="B3" t="s">
        <v>709</v>
      </c>
      <c r="C3" t="s">
        <v>709</v>
      </c>
      <c r="D3" t="s">
        <v>710</v>
      </c>
    </row>
    <row r="4" spans="1:4">
      <c r="A4">
        <v>3</v>
      </c>
      <c r="B4" t="s">
        <v>709</v>
      </c>
      <c r="C4" t="s">
        <v>713</v>
      </c>
      <c r="D4" t="s">
        <v>714</v>
      </c>
    </row>
    <row r="5" spans="1:4">
      <c r="A5">
        <v>4</v>
      </c>
      <c r="B5" t="s">
        <v>709</v>
      </c>
      <c r="C5" t="s">
        <v>715</v>
      </c>
      <c r="D5" t="s">
        <v>716</v>
      </c>
    </row>
    <row r="6" spans="1:4">
      <c r="A6">
        <v>5</v>
      </c>
      <c r="B6" t="s">
        <v>709</v>
      </c>
      <c r="C6" t="s">
        <v>717</v>
      </c>
      <c r="D6" t="s">
        <v>718</v>
      </c>
    </row>
    <row r="7" spans="1:4">
      <c r="A7">
        <v>6</v>
      </c>
      <c r="B7" t="s">
        <v>709</v>
      </c>
      <c r="C7" t="s">
        <v>719</v>
      </c>
      <c r="D7" t="s">
        <v>720</v>
      </c>
    </row>
    <row r="8" spans="1:4">
      <c r="A8">
        <v>7</v>
      </c>
      <c r="B8" t="s">
        <v>709</v>
      </c>
      <c r="C8" t="s">
        <v>721</v>
      </c>
      <c r="D8" t="s">
        <v>722</v>
      </c>
    </row>
    <row r="9" spans="1:4">
      <c r="A9">
        <v>8</v>
      </c>
      <c r="B9" t="s">
        <v>709</v>
      </c>
      <c r="C9" t="s">
        <v>723</v>
      </c>
      <c r="D9" t="s">
        <v>724</v>
      </c>
    </row>
    <row r="10" spans="1:4">
      <c r="A10">
        <v>9</v>
      </c>
      <c r="B10" t="s">
        <v>709</v>
      </c>
      <c r="C10" t="s">
        <v>725</v>
      </c>
      <c r="D10" t="s">
        <v>726</v>
      </c>
    </row>
    <row r="11" spans="1:4">
      <c r="A11">
        <v>10</v>
      </c>
      <c r="B11" t="s">
        <v>709</v>
      </c>
      <c r="C11" t="s">
        <v>727</v>
      </c>
      <c r="D11" t="s">
        <v>728</v>
      </c>
    </row>
    <row r="12" spans="1:4">
      <c r="A12">
        <v>11</v>
      </c>
      <c r="B12" t="s">
        <v>709</v>
      </c>
      <c r="C12" t="s">
        <v>729</v>
      </c>
      <c r="D12" t="s">
        <v>730</v>
      </c>
    </row>
    <row r="13" spans="1:4">
      <c r="A13">
        <v>12</v>
      </c>
      <c r="B13" t="s">
        <v>709</v>
      </c>
      <c r="C13" t="s">
        <v>731</v>
      </c>
      <c r="D13" t="s">
        <v>732</v>
      </c>
    </row>
    <row r="14" spans="1:4">
      <c r="A14">
        <v>13</v>
      </c>
      <c r="B14" t="s">
        <v>709</v>
      </c>
      <c r="C14" t="s">
        <v>733</v>
      </c>
      <c r="D14" t="s">
        <v>734</v>
      </c>
    </row>
    <row r="15" spans="1:4">
      <c r="A15">
        <v>14</v>
      </c>
      <c r="B15" t="s">
        <v>709</v>
      </c>
      <c r="C15" t="s">
        <v>735</v>
      </c>
      <c r="D15" t="s">
        <v>736</v>
      </c>
    </row>
    <row r="16" spans="1:4">
      <c r="A16">
        <v>15</v>
      </c>
      <c r="B16" t="s">
        <v>709</v>
      </c>
      <c r="C16" t="s">
        <v>737</v>
      </c>
      <c r="D16" t="s">
        <v>738</v>
      </c>
    </row>
    <row r="17" spans="1:4">
      <c r="A17">
        <v>16</v>
      </c>
      <c r="B17" t="s">
        <v>739</v>
      </c>
      <c r="C17" t="s">
        <v>739</v>
      </c>
      <c r="D17" t="s">
        <v>740</v>
      </c>
    </row>
    <row r="18" spans="1:4">
      <c r="A18">
        <v>17</v>
      </c>
      <c r="B18" t="s">
        <v>739</v>
      </c>
      <c r="C18" t="s">
        <v>741</v>
      </c>
      <c r="D18" t="s">
        <v>742</v>
      </c>
    </row>
    <row r="19" spans="1:4">
      <c r="A19">
        <v>18</v>
      </c>
      <c r="B19" t="s">
        <v>739</v>
      </c>
      <c r="C19" t="s">
        <v>743</v>
      </c>
      <c r="D19" t="s">
        <v>744</v>
      </c>
    </row>
    <row r="20" spans="1:4">
      <c r="A20">
        <v>19</v>
      </c>
      <c r="B20" t="s">
        <v>739</v>
      </c>
      <c r="C20" t="s">
        <v>745</v>
      </c>
      <c r="D20" t="s">
        <v>746</v>
      </c>
    </row>
    <row r="21" spans="1:4">
      <c r="A21">
        <v>20</v>
      </c>
      <c r="B21" t="s">
        <v>739</v>
      </c>
      <c r="C21" t="s">
        <v>747</v>
      </c>
      <c r="D21" t="s">
        <v>748</v>
      </c>
    </row>
    <row r="22" spans="1:4">
      <c r="A22">
        <v>21</v>
      </c>
      <c r="B22" t="s">
        <v>739</v>
      </c>
      <c r="C22" t="s">
        <v>749</v>
      </c>
      <c r="D22" t="s">
        <v>750</v>
      </c>
    </row>
    <row r="23" spans="1:4">
      <c r="A23">
        <v>22</v>
      </c>
      <c r="B23" t="s">
        <v>739</v>
      </c>
      <c r="C23" t="s">
        <v>751</v>
      </c>
      <c r="D23" t="s">
        <v>752</v>
      </c>
    </row>
    <row r="24" spans="1:4">
      <c r="A24">
        <v>23</v>
      </c>
      <c r="B24" t="s">
        <v>739</v>
      </c>
      <c r="C24" t="s">
        <v>753</v>
      </c>
      <c r="D24" t="s">
        <v>754</v>
      </c>
    </row>
    <row r="25" spans="1:4">
      <c r="A25">
        <v>24</v>
      </c>
      <c r="B25" t="s">
        <v>755</v>
      </c>
      <c r="C25" t="s">
        <v>757</v>
      </c>
      <c r="D25" t="s">
        <v>758</v>
      </c>
    </row>
    <row r="26" spans="1:4">
      <c r="A26">
        <v>25</v>
      </c>
      <c r="B26" t="s">
        <v>755</v>
      </c>
      <c r="C26" t="s">
        <v>759</v>
      </c>
      <c r="D26" t="s">
        <v>760</v>
      </c>
    </row>
    <row r="27" spans="1:4">
      <c r="A27">
        <v>26</v>
      </c>
      <c r="B27" t="s">
        <v>755</v>
      </c>
      <c r="C27" t="s">
        <v>755</v>
      </c>
      <c r="D27" t="s">
        <v>756</v>
      </c>
    </row>
    <row r="28" spans="1:4">
      <c r="A28">
        <v>27</v>
      </c>
      <c r="B28" t="s">
        <v>755</v>
      </c>
      <c r="C28" t="s">
        <v>761</v>
      </c>
      <c r="D28" t="s">
        <v>762</v>
      </c>
    </row>
    <row r="29" spans="1:4">
      <c r="A29">
        <v>28</v>
      </c>
      <c r="B29" t="s">
        <v>755</v>
      </c>
      <c r="C29" t="s">
        <v>763</v>
      </c>
      <c r="D29" t="s">
        <v>764</v>
      </c>
    </row>
    <row r="30" spans="1:4">
      <c r="A30">
        <v>29</v>
      </c>
      <c r="B30" t="s">
        <v>755</v>
      </c>
      <c r="C30" t="s">
        <v>765</v>
      </c>
      <c r="D30" t="s">
        <v>766</v>
      </c>
    </row>
    <row r="31" spans="1:4">
      <c r="A31">
        <v>30</v>
      </c>
      <c r="B31" t="s">
        <v>755</v>
      </c>
      <c r="C31" t="s">
        <v>767</v>
      </c>
      <c r="D31" t="s">
        <v>768</v>
      </c>
    </row>
    <row r="32" spans="1:4">
      <c r="A32">
        <v>31</v>
      </c>
      <c r="B32" t="s">
        <v>755</v>
      </c>
      <c r="C32" t="s">
        <v>769</v>
      </c>
      <c r="D32" t="s">
        <v>770</v>
      </c>
    </row>
    <row r="33" spans="1:4">
      <c r="A33">
        <v>32</v>
      </c>
      <c r="B33" t="s">
        <v>755</v>
      </c>
      <c r="C33" t="s">
        <v>771</v>
      </c>
      <c r="D33" t="s">
        <v>772</v>
      </c>
    </row>
    <row r="34" spans="1:4">
      <c r="A34">
        <v>33</v>
      </c>
      <c r="B34" t="s">
        <v>755</v>
      </c>
      <c r="C34" t="s">
        <v>773</v>
      </c>
      <c r="D34" t="s">
        <v>774</v>
      </c>
    </row>
    <row r="35" spans="1:4">
      <c r="A35">
        <v>34</v>
      </c>
      <c r="B35" t="s">
        <v>755</v>
      </c>
      <c r="C35" t="s">
        <v>775</v>
      </c>
      <c r="D35" t="s">
        <v>776</v>
      </c>
    </row>
    <row r="36" spans="1:4">
      <c r="A36">
        <v>35</v>
      </c>
      <c r="B36" t="s">
        <v>755</v>
      </c>
      <c r="C36" t="s">
        <v>777</v>
      </c>
      <c r="D36" t="s">
        <v>778</v>
      </c>
    </row>
    <row r="37" spans="1:4">
      <c r="A37">
        <v>36</v>
      </c>
      <c r="B37" t="s">
        <v>755</v>
      </c>
      <c r="C37" t="s">
        <v>779</v>
      </c>
      <c r="D37" t="s">
        <v>780</v>
      </c>
    </row>
    <row r="38" spans="1:4">
      <c r="A38">
        <v>37</v>
      </c>
      <c r="B38" t="s">
        <v>755</v>
      </c>
      <c r="C38" t="s">
        <v>781</v>
      </c>
      <c r="D38" t="s">
        <v>782</v>
      </c>
    </row>
    <row r="39" spans="1:4">
      <c r="A39">
        <v>38</v>
      </c>
      <c r="B39" t="s">
        <v>783</v>
      </c>
      <c r="C39" t="s">
        <v>785</v>
      </c>
      <c r="D39" t="s">
        <v>786</v>
      </c>
    </row>
    <row r="40" spans="1:4">
      <c r="A40">
        <v>39</v>
      </c>
      <c r="B40" t="s">
        <v>783</v>
      </c>
      <c r="C40" t="s">
        <v>787</v>
      </c>
      <c r="D40" t="s">
        <v>788</v>
      </c>
    </row>
    <row r="41" spans="1:4">
      <c r="A41">
        <v>40</v>
      </c>
      <c r="B41" t="s">
        <v>783</v>
      </c>
      <c r="C41" t="s">
        <v>783</v>
      </c>
      <c r="D41" t="s">
        <v>784</v>
      </c>
    </row>
    <row r="42" spans="1:4">
      <c r="A42">
        <v>41</v>
      </c>
      <c r="B42" t="s">
        <v>783</v>
      </c>
      <c r="C42" t="s">
        <v>789</v>
      </c>
      <c r="D42" t="s">
        <v>790</v>
      </c>
    </row>
    <row r="43" spans="1:4">
      <c r="A43">
        <v>42</v>
      </c>
      <c r="B43" t="s">
        <v>783</v>
      </c>
      <c r="C43" t="s">
        <v>791</v>
      </c>
      <c r="D43" t="s">
        <v>792</v>
      </c>
    </row>
    <row r="44" spans="1:4">
      <c r="A44">
        <v>43</v>
      </c>
      <c r="B44" t="s">
        <v>783</v>
      </c>
      <c r="C44" t="s">
        <v>793</v>
      </c>
      <c r="D44" t="s">
        <v>794</v>
      </c>
    </row>
    <row r="45" spans="1:4">
      <c r="A45">
        <v>44</v>
      </c>
      <c r="B45" t="s">
        <v>783</v>
      </c>
      <c r="C45" t="s">
        <v>795</v>
      </c>
      <c r="D45" t="s">
        <v>796</v>
      </c>
    </row>
    <row r="46" spans="1:4">
      <c r="A46">
        <v>45</v>
      </c>
      <c r="B46" t="s">
        <v>783</v>
      </c>
      <c r="C46" t="s">
        <v>797</v>
      </c>
      <c r="D46" t="s">
        <v>798</v>
      </c>
    </row>
    <row r="47" spans="1:4">
      <c r="A47">
        <v>46</v>
      </c>
      <c r="B47" t="s">
        <v>783</v>
      </c>
      <c r="C47" t="s">
        <v>799</v>
      </c>
      <c r="D47" t="s">
        <v>800</v>
      </c>
    </row>
    <row r="48" spans="1:4">
      <c r="A48">
        <v>47</v>
      </c>
      <c r="B48" t="s">
        <v>783</v>
      </c>
      <c r="C48" t="s">
        <v>801</v>
      </c>
      <c r="D48" t="s">
        <v>802</v>
      </c>
    </row>
    <row r="49" spans="1:4">
      <c r="A49">
        <v>48</v>
      </c>
      <c r="B49" t="s">
        <v>783</v>
      </c>
      <c r="C49" t="s">
        <v>803</v>
      </c>
      <c r="D49" t="s">
        <v>804</v>
      </c>
    </row>
    <row r="50" spans="1:4">
      <c r="A50">
        <v>49</v>
      </c>
      <c r="B50" t="s">
        <v>783</v>
      </c>
      <c r="C50" t="s">
        <v>805</v>
      </c>
      <c r="D50" t="s">
        <v>806</v>
      </c>
    </row>
    <row r="51" spans="1:4">
      <c r="A51">
        <v>50</v>
      </c>
      <c r="B51" t="s">
        <v>783</v>
      </c>
      <c r="C51" t="s">
        <v>807</v>
      </c>
      <c r="D51" t="s">
        <v>808</v>
      </c>
    </row>
    <row r="52" spans="1:4">
      <c r="A52">
        <v>51</v>
      </c>
      <c r="B52" t="s">
        <v>783</v>
      </c>
      <c r="C52" t="s">
        <v>809</v>
      </c>
      <c r="D52" t="s">
        <v>810</v>
      </c>
    </row>
    <row r="53" spans="1:4">
      <c r="A53">
        <v>52</v>
      </c>
      <c r="B53" t="s">
        <v>783</v>
      </c>
      <c r="C53" t="s">
        <v>811</v>
      </c>
      <c r="D53" t="s">
        <v>812</v>
      </c>
    </row>
    <row r="54" spans="1:4">
      <c r="A54">
        <v>53</v>
      </c>
      <c r="B54" t="s">
        <v>783</v>
      </c>
      <c r="C54" t="s">
        <v>813</v>
      </c>
      <c r="D54" t="s">
        <v>814</v>
      </c>
    </row>
    <row r="55" spans="1:4">
      <c r="A55">
        <v>54</v>
      </c>
      <c r="B55" t="s">
        <v>815</v>
      </c>
      <c r="C55" t="s">
        <v>817</v>
      </c>
      <c r="D55" t="s">
        <v>818</v>
      </c>
    </row>
    <row r="56" spans="1:4">
      <c r="A56">
        <v>55</v>
      </c>
      <c r="B56" t="s">
        <v>815</v>
      </c>
      <c r="C56" t="s">
        <v>815</v>
      </c>
      <c r="D56" t="s">
        <v>816</v>
      </c>
    </row>
    <row r="57" spans="1:4">
      <c r="A57">
        <v>56</v>
      </c>
      <c r="B57" t="s">
        <v>815</v>
      </c>
      <c r="C57" t="s">
        <v>819</v>
      </c>
      <c r="D57" t="s">
        <v>820</v>
      </c>
    </row>
    <row r="58" spans="1:4">
      <c r="A58">
        <v>57</v>
      </c>
      <c r="B58" t="s">
        <v>815</v>
      </c>
      <c r="C58" t="s">
        <v>821</v>
      </c>
      <c r="D58" t="s">
        <v>822</v>
      </c>
    </row>
    <row r="59" spans="1:4">
      <c r="A59">
        <v>58</v>
      </c>
      <c r="B59" t="s">
        <v>815</v>
      </c>
      <c r="C59" t="s">
        <v>823</v>
      </c>
      <c r="D59" t="s">
        <v>824</v>
      </c>
    </row>
    <row r="60" spans="1:4">
      <c r="A60">
        <v>59</v>
      </c>
      <c r="B60" t="s">
        <v>815</v>
      </c>
      <c r="C60" t="s">
        <v>825</v>
      </c>
      <c r="D60" t="s">
        <v>826</v>
      </c>
    </row>
    <row r="61" spans="1:4">
      <c r="A61">
        <v>60</v>
      </c>
      <c r="B61" t="s">
        <v>815</v>
      </c>
      <c r="C61" t="s">
        <v>827</v>
      </c>
      <c r="D61" t="s">
        <v>828</v>
      </c>
    </row>
    <row r="62" spans="1:4">
      <c r="A62">
        <v>61</v>
      </c>
      <c r="B62" t="s">
        <v>815</v>
      </c>
      <c r="C62" t="s">
        <v>829</v>
      </c>
      <c r="D62" t="s">
        <v>830</v>
      </c>
    </row>
    <row r="63" spans="1:4">
      <c r="A63">
        <v>62</v>
      </c>
      <c r="B63" t="s">
        <v>815</v>
      </c>
      <c r="C63" t="s">
        <v>831</v>
      </c>
      <c r="D63" t="s">
        <v>832</v>
      </c>
    </row>
    <row r="64" spans="1:4">
      <c r="A64">
        <v>63</v>
      </c>
      <c r="B64" t="s">
        <v>833</v>
      </c>
      <c r="C64" t="s">
        <v>835</v>
      </c>
      <c r="D64" t="s">
        <v>836</v>
      </c>
    </row>
    <row r="65" spans="1:4">
      <c r="A65">
        <v>64</v>
      </c>
      <c r="B65" t="s">
        <v>833</v>
      </c>
      <c r="C65" t="s">
        <v>837</v>
      </c>
      <c r="D65" t="s">
        <v>838</v>
      </c>
    </row>
    <row r="66" spans="1:4">
      <c r="A66">
        <v>65</v>
      </c>
      <c r="B66" t="s">
        <v>833</v>
      </c>
      <c r="C66" t="s">
        <v>839</v>
      </c>
      <c r="D66" t="s">
        <v>840</v>
      </c>
    </row>
    <row r="67" spans="1:4">
      <c r="A67">
        <v>66</v>
      </c>
      <c r="B67" t="s">
        <v>833</v>
      </c>
      <c r="C67" t="s">
        <v>841</v>
      </c>
      <c r="D67" t="s">
        <v>842</v>
      </c>
    </row>
    <row r="68" spans="1:4">
      <c r="A68">
        <v>67</v>
      </c>
      <c r="B68" t="s">
        <v>833</v>
      </c>
      <c r="C68" t="s">
        <v>833</v>
      </c>
      <c r="D68" t="s">
        <v>834</v>
      </c>
    </row>
    <row r="69" spans="1:4">
      <c r="A69">
        <v>68</v>
      </c>
      <c r="B69" t="s">
        <v>833</v>
      </c>
      <c r="C69" t="s">
        <v>843</v>
      </c>
      <c r="D69" t="s">
        <v>844</v>
      </c>
    </row>
    <row r="70" spans="1:4">
      <c r="A70">
        <v>69</v>
      </c>
      <c r="B70" t="s">
        <v>833</v>
      </c>
      <c r="C70" t="s">
        <v>845</v>
      </c>
      <c r="D70" t="s">
        <v>846</v>
      </c>
    </row>
    <row r="71" spans="1:4">
      <c r="A71">
        <v>70</v>
      </c>
      <c r="B71" t="s">
        <v>833</v>
      </c>
      <c r="C71" t="s">
        <v>847</v>
      </c>
      <c r="D71" t="s">
        <v>848</v>
      </c>
    </row>
    <row r="72" spans="1:4">
      <c r="A72">
        <v>71</v>
      </c>
      <c r="B72" t="s">
        <v>833</v>
      </c>
      <c r="C72" t="s">
        <v>849</v>
      </c>
      <c r="D72" t="s">
        <v>850</v>
      </c>
    </row>
    <row r="73" spans="1:4">
      <c r="A73">
        <v>72</v>
      </c>
      <c r="B73" t="s">
        <v>833</v>
      </c>
      <c r="C73" t="s">
        <v>851</v>
      </c>
      <c r="D73" t="s">
        <v>852</v>
      </c>
    </row>
    <row r="74" spans="1:4">
      <c r="A74">
        <v>73</v>
      </c>
      <c r="B74" t="s">
        <v>833</v>
      </c>
      <c r="C74" t="s">
        <v>853</v>
      </c>
      <c r="D74" t="s">
        <v>854</v>
      </c>
    </row>
    <row r="75" spans="1:4">
      <c r="A75">
        <v>74</v>
      </c>
      <c r="B75" t="s">
        <v>833</v>
      </c>
      <c r="C75" t="s">
        <v>855</v>
      </c>
      <c r="D75" t="s">
        <v>856</v>
      </c>
    </row>
    <row r="76" spans="1:4">
      <c r="A76">
        <v>75</v>
      </c>
      <c r="B76" t="s">
        <v>833</v>
      </c>
      <c r="C76" t="s">
        <v>857</v>
      </c>
      <c r="D76" t="s">
        <v>858</v>
      </c>
    </row>
    <row r="77" spans="1:4">
      <c r="A77">
        <v>76</v>
      </c>
      <c r="B77" t="s">
        <v>833</v>
      </c>
      <c r="C77" t="s">
        <v>859</v>
      </c>
      <c r="D77" t="s">
        <v>860</v>
      </c>
    </row>
    <row r="78" spans="1:4">
      <c r="A78">
        <v>77</v>
      </c>
      <c r="B78" t="s">
        <v>861</v>
      </c>
      <c r="C78" t="s">
        <v>863</v>
      </c>
      <c r="D78" t="s">
        <v>864</v>
      </c>
    </row>
    <row r="79" spans="1:4">
      <c r="A79">
        <v>78</v>
      </c>
      <c r="B79" t="s">
        <v>861</v>
      </c>
      <c r="C79" t="s">
        <v>865</v>
      </c>
      <c r="D79" t="s">
        <v>866</v>
      </c>
    </row>
    <row r="80" spans="1:4">
      <c r="A80">
        <v>79</v>
      </c>
      <c r="B80" t="s">
        <v>861</v>
      </c>
      <c r="C80" t="s">
        <v>867</v>
      </c>
      <c r="D80" t="s">
        <v>868</v>
      </c>
    </row>
    <row r="81" spans="1:4">
      <c r="A81">
        <v>80</v>
      </c>
      <c r="B81" t="s">
        <v>861</v>
      </c>
      <c r="C81" t="s">
        <v>869</v>
      </c>
      <c r="D81" t="s">
        <v>870</v>
      </c>
    </row>
    <row r="82" spans="1:4">
      <c r="A82">
        <v>81</v>
      </c>
      <c r="B82" t="s">
        <v>861</v>
      </c>
      <c r="C82" t="s">
        <v>871</v>
      </c>
      <c r="D82" t="s">
        <v>872</v>
      </c>
    </row>
    <row r="83" spans="1:4">
      <c r="A83">
        <v>82</v>
      </c>
      <c r="B83" t="s">
        <v>861</v>
      </c>
      <c r="C83" t="s">
        <v>861</v>
      </c>
      <c r="D83" t="s">
        <v>862</v>
      </c>
    </row>
    <row r="84" spans="1:4">
      <c r="A84">
        <v>83</v>
      </c>
      <c r="B84" t="s">
        <v>861</v>
      </c>
      <c r="C84" t="s">
        <v>873</v>
      </c>
      <c r="D84" t="s">
        <v>874</v>
      </c>
    </row>
    <row r="85" spans="1:4">
      <c r="A85">
        <v>84</v>
      </c>
      <c r="B85" t="s">
        <v>861</v>
      </c>
      <c r="C85" t="s">
        <v>875</v>
      </c>
      <c r="D85" t="s">
        <v>876</v>
      </c>
    </row>
    <row r="86" spans="1:4">
      <c r="A86">
        <v>85</v>
      </c>
      <c r="B86" t="s">
        <v>861</v>
      </c>
      <c r="C86" t="s">
        <v>877</v>
      </c>
      <c r="D86" t="s">
        <v>878</v>
      </c>
    </row>
    <row r="87" spans="1:4">
      <c r="A87">
        <v>86</v>
      </c>
      <c r="B87" t="s">
        <v>861</v>
      </c>
      <c r="C87" t="s">
        <v>879</v>
      </c>
      <c r="D87" t="s">
        <v>880</v>
      </c>
    </row>
    <row r="88" spans="1:4">
      <c r="A88">
        <v>87</v>
      </c>
      <c r="B88" t="s">
        <v>861</v>
      </c>
      <c r="C88" t="s">
        <v>881</v>
      </c>
      <c r="D88" t="s">
        <v>882</v>
      </c>
    </row>
    <row r="89" spans="1:4">
      <c r="A89">
        <v>88</v>
      </c>
      <c r="B89" t="s">
        <v>883</v>
      </c>
      <c r="C89" t="s">
        <v>757</v>
      </c>
      <c r="D89" t="s">
        <v>885</v>
      </c>
    </row>
    <row r="90" spans="1:4">
      <c r="A90">
        <v>89</v>
      </c>
      <c r="B90" t="s">
        <v>883</v>
      </c>
      <c r="C90" t="s">
        <v>886</v>
      </c>
      <c r="D90" t="s">
        <v>887</v>
      </c>
    </row>
    <row r="91" spans="1:4">
      <c r="A91">
        <v>90</v>
      </c>
      <c r="B91" t="s">
        <v>883</v>
      </c>
      <c r="C91" t="s">
        <v>888</v>
      </c>
      <c r="D91" t="s">
        <v>889</v>
      </c>
    </row>
    <row r="92" spans="1:4">
      <c r="A92">
        <v>91</v>
      </c>
      <c r="B92" t="s">
        <v>883</v>
      </c>
      <c r="C92" t="s">
        <v>890</v>
      </c>
      <c r="D92" t="s">
        <v>891</v>
      </c>
    </row>
    <row r="93" spans="1:4">
      <c r="A93">
        <v>92</v>
      </c>
      <c r="B93" t="s">
        <v>883</v>
      </c>
      <c r="C93" t="s">
        <v>892</v>
      </c>
      <c r="D93" t="s">
        <v>893</v>
      </c>
    </row>
    <row r="94" spans="1:4">
      <c r="A94">
        <v>93</v>
      </c>
      <c r="B94" t="s">
        <v>883</v>
      </c>
      <c r="C94" t="s">
        <v>883</v>
      </c>
      <c r="D94" t="s">
        <v>884</v>
      </c>
    </row>
    <row r="95" spans="1:4">
      <c r="A95">
        <v>94</v>
      </c>
      <c r="B95" t="s">
        <v>883</v>
      </c>
      <c r="C95" t="s">
        <v>894</v>
      </c>
      <c r="D95" t="s">
        <v>895</v>
      </c>
    </row>
    <row r="96" spans="1:4">
      <c r="A96">
        <v>95</v>
      </c>
      <c r="B96" t="s">
        <v>883</v>
      </c>
      <c r="C96" t="s">
        <v>896</v>
      </c>
      <c r="D96" t="s">
        <v>897</v>
      </c>
    </row>
    <row r="97" spans="1:4">
      <c r="A97">
        <v>96</v>
      </c>
      <c r="B97" t="s">
        <v>883</v>
      </c>
      <c r="C97" t="s">
        <v>898</v>
      </c>
      <c r="D97" t="s">
        <v>899</v>
      </c>
    </row>
    <row r="98" spans="1:4">
      <c r="A98">
        <v>97</v>
      </c>
      <c r="B98" t="s">
        <v>883</v>
      </c>
      <c r="C98" t="s">
        <v>900</v>
      </c>
      <c r="D98" t="s">
        <v>901</v>
      </c>
    </row>
    <row r="99" spans="1:4">
      <c r="A99">
        <v>98</v>
      </c>
      <c r="B99" t="s">
        <v>883</v>
      </c>
      <c r="C99" t="s">
        <v>902</v>
      </c>
      <c r="D99" t="s">
        <v>903</v>
      </c>
    </row>
    <row r="100" spans="1:4">
      <c r="A100">
        <v>99</v>
      </c>
      <c r="B100" t="s">
        <v>883</v>
      </c>
      <c r="C100" t="s">
        <v>904</v>
      </c>
      <c r="D100" t="s">
        <v>905</v>
      </c>
    </row>
    <row r="101" spans="1:4">
      <c r="A101">
        <v>100</v>
      </c>
      <c r="B101" t="s">
        <v>883</v>
      </c>
      <c r="C101" t="s">
        <v>906</v>
      </c>
      <c r="D101" t="s">
        <v>907</v>
      </c>
    </row>
    <row r="102" spans="1:4">
      <c r="A102">
        <v>101</v>
      </c>
      <c r="B102" t="s">
        <v>883</v>
      </c>
      <c r="C102" t="s">
        <v>908</v>
      </c>
      <c r="D102" t="s">
        <v>909</v>
      </c>
    </row>
    <row r="103" spans="1:4">
      <c r="A103">
        <v>102</v>
      </c>
      <c r="B103" t="s">
        <v>883</v>
      </c>
      <c r="C103" t="s">
        <v>910</v>
      </c>
      <c r="D103" t="s">
        <v>911</v>
      </c>
    </row>
    <row r="104" spans="1:4">
      <c r="A104">
        <v>103</v>
      </c>
      <c r="B104" t="s">
        <v>883</v>
      </c>
      <c r="C104" t="s">
        <v>912</v>
      </c>
      <c r="D104" t="s">
        <v>913</v>
      </c>
    </row>
    <row r="105" spans="1:4">
      <c r="A105">
        <v>104</v>
      </c>
      <c r="B105" t="s">
        <v>883</v>
      </c>
      <c r="C105" t="s">
        <v>914</v>
      </c>
      <c r="D105" t="s">
        <v>915</v>
      </c>
    </row>
    <row r="106" spans="1:4">
      <c r="A106">
        <v>105</v>
      </c>
      <c r="B106" t="s">
        <v>916</v>
      </c>
      <c r="C106" t="s">
        <v>918</v>
      </c>
      <c r="D106" t="s">
        <v>919</v>
      </c>
    </row>
    <row r="107" spans="1:4">
      <c r="A107">
        <v>106</v>
      </c>
      <c r="B107" t="s">
        <v>916</v>
      </c>
      <c r="C107" t="s">
        <v>920</v>
      </c>
      <c r="D107" t="s">
        <v>921</v>
      </c>
    </row>
    <row r="108" spans="1:4">
      <c r="A108">
        <v>107</v>
      </c>
      <c r="B108" t="s">
        <v>916</v>
      </c>
      <c r="C108" t="s">
        <v>922</v>
      </c>
      <c r="D108" t="s">
        <v>923</v>
      </c>
    </row>
    <row r="109" spans="1:4">
      <c r="A109">
        <v>108</v>
      </c>
      <c r="B109" t="s">
        <v>916</v>
      </c>
      <c r="C109" t="s">
        <v>916</v>
      </c>
      <c r="D109" t="s">
        <v>917</v>
      </c>
    </row>
    <row r="110" spans="1:4">
      <c r="A110">
        <v>109</v>
      </c>
      <c r="B110" t="s">
        <v>916</v>
      </c>
      <c r="C110" t="s">
        <v>924</v>
      </c>
      <c r="D110" t="s">
        <v>925</v>
      </c>
    </row>
    <row r="111" spans="1:4">
      <c r="A111">
        <v>110</v>
      </c>
      <c r="B111" t="s">
        <v>916</v>
      </c>
      <c r="C111" t="s">
        <v>926</v>
      </c>
      <c r="D111" t="s">
        <v>927</v>
      </c>
    </row>
    <row r="112" spans="1:4">
      <c r="A112">
        <v>111</v>
      </c>
      <c r="B112" t="s">
        <v>916</v>
      </c>
      <c r="C112" t="s">
        <v>928</v>
      </c>
      <c r="D112" t="s">
        <v>929</v>
      </c>
    </row>
    <row r="113" spans="1:4">
      <c r="A113">
        <v>112</v>
      </c>
      <c r="B113" t="s">
        <v>916</v>
      </c>
      <c r="C113" t="s">
        <v>930</v>
      </c>
      <c r="D113" t="s">
        <v>931</v>
      </c>
    </row>
    <row r="114" spans="1:4">
      <c r="A114">
        <v>113</v>
      </c>
      <c r="B114" t="s">
        <v>916</v>
      </c>
      <c r="C114" t="s">
        <v>932</v>
      </c>
      <c r="D114" t="s">
        <v>933</v>
      </c>
    </row>
    <row r="115" spans="1:4">
      <c r="A115">
        <v>114</v>
      </c>
      <c r="B115" t="s">
        <v>916</v>
      </c>
      <c r="C115" t="s">
        <v>934</v>
      </c>
      <c r="D115" t="s">
        <v>935</v>
      </c>
    </row>
    <row r="116" spans="1:4">
      <c r="A116">
        <v>115</v>
      </c>
      <c r="B116" t="s">
        <v>916</v>
      </c>
      <c r="C116" t="s">
        <v>936</v>
      </c>
      <c r="D116" t="s">
        <v>937</v>
      </c>
    </row>
    <row r="117" spans="1:4">
      <c r="A117">
        <v>116</v>
      </c>
      <c r="B117" t="s">
        <v>938</v>
      </c>
      <c r="C117" t="s">
        <v>940</v>
      </c>
      <c r="D117" t="s">
        <v>941</v>
      </c>
    </row>
    <row r="118" spans="1:4">
      <c r="A118">
        <v>117</v>
      </c>
      <c r="B118" t="s">
        <v>938</v>
      </c>
      <c r="C118" t="s">
        <v>942</v>
      </c>
      <c r="D118" t="s">
        <v>943</v>
      </c>
    </row>
    <row r="119" spans="1:4">
      <c r="A119">
        <v>118</v>
      </c>
      <c r="B119" t="s">
        <v>938</v>
      </c>
      <c r="C119" t="s">
        <v>938</v>
      </c>
      <c r="D119" t="s">
        <v>939</v>
      </c>
    </row>
    <row r="120" spans="1:4">
      <c r="A120">
        <v>119</v>
      </c>
      <c r="B120" t="s">
        <v>938</v>
      </c>
      <c r="C120" t="s">
        <v>944</v>
      </c>
      <c r="D120" t="s">
        <v>945</v>
      </c>
    </row>
    <row r="121" spans="1:4">
      <c r="A121">
        <v>120</v>
      </c>
      <c r="B121" t="s">
        <v>938</v>
      </c>
      <c r="C121" t="s">
        <v>745</v>
      </c>
      <c r="D121" t="s">
        <v>946</v>
      </c>
    </row>
    <row r="122" spans="1:4">
      <c r="A122">
        <v>121</v>
      </c>
      <c r="B122" t="s">
        <v>938</v>
      </c>
      <c r="C122" t="s">
        <v>947</v>
      </c>
      <c r="D122" t="s">
        <v>948</v>
      </c>
    </row>
    <row r="123" spans="1:4">
      <c r="A123">
        <v>122</v>
      </c>
      <c r="B123" t="s">
        <v>938</v>
      </c>
      <c r="C123" t="s">
        <v>949</v>
      </c>
      <c r="D123" t="s">
        <v>950</v>
      </c>
    </row>
    <row r="124" spans="1:4">
      <c r="A124">
        <v>123</v>
      </c>
      <c r="B124" t="s">
        <v>938</v>
      </c>
      <c r="C124" t="s">
        <v>951</v>
      </c>
      <c r="D124" t="s">
        <v>952</v>
      </c>
    </row>
    <row r="125" spans="1:4">
      <c r="A125">
        <v>124</v>
      </c>
      <c r="B125" t="s">
        <v>938</v>
      </c>
      <c r="C125" t="s">
        <v>953</v>
      </c>
      <c r="D125" t="s">
        <v>954</v>
      </c>
    </row>
    <row r="126" spans="1:4">
      <c r="A126">
        <v>125</v>
      </c>
      <c r="B126" t="s">
        <v>938</v>
      </c>
      <c r="C126" t="s">
        <v>955</v>
      </c>
      <c r="D126" t="s">
        <v>956</v>
      </c>
    </row>
    <row r="127" spans="1:4">
      <c r="A127">
        <v>126</v>
      </c>
      <c r="B127" t="s">
        <v>938</v>
      </c>
      <c r="C127" t="s">
        <v>957</v>
      </c>
      <c r="D127" t="s">
        <v>958</v>
      </c>
    </row>
    <row r="128" spans="1:4">
      <c r="A128">
        <v>127</v>
      </c>
      <c r="B128" t="s">
        <v>959</v>
      </c>
      <c r="C128" t="s">
        <v>961</v>
      </c>
      <c r="D128" t="s">
        <v>962</v>
      </c>
    </row>
    <row r="129" spans="1:4">
      <c r="A129">
        <v>128</v>
      </c>
      <c r="B129" t="s">
        <v>959</v>
      </c>
      <c r="C129" t="s">
        <v>963</v>
      </c>
      <c r="D129" t="s">
        <v>964</v>
      </c>
    </row>
    <row r="130" spans="1:4">
      <c r="A130">
        <v>129</v>
      </c>
      <c r="B130" t="s">
        <v>959</v>
      </c>
      <c r="C130" t="s">
        <v>965</v>
      </c>
      <c r="D130" t="s">
        <v>966</v>
      </c>
    </row>
    <row r="131" spans="1:4">
      <c r="A131">
        <v>130</v>
      </c>
      <c r="B131" t="s">
        <v>959</v>
      </c>
      <c r="C131" t="s">
        <v>967</v>
      </c>
      <c r="D131" t="s">
        <v>968</v>
      </c>
    </row>
    <row r="132" spans="1:4">
      <c r="A132">
        <v>131</v>
      </c>
      <c r="B132" t="s">
        <v>959</v>
      </c>
      <c r="C132" t="s">
        <v>969</v>
      </c>
      <c r="D132" t="s">
        <v>970</v>
      </c>
    </row>
    <row r="133" spans="1:4">
      <c r="A133">
        <v>132</v>
      </c>
      <c r="B133" t="s">
        <v>959</v>
      </c>
      <c r="C133" t="s">
        <v>971</v>
      </c>
      <c r="D133" t="s">
        <v>972</v>
      </c>
    </row>
    <row r="134" spans="1:4">
      <c r="A134">
        <v>133</v>
      </c>
      <c r="B134" t="s">
        <v>959</v>
      </c>
      <c r="C134" t="s">
        <v>959</v>
      </c>
      <c r="D134" t="s">
        <v>960</v>
      </c>
    </row>
    <row r="135" spans="1:4">
      <c r="A135">
        <v>134</v>
      </c>
      <c r="B135" t="s">
        <v>959</v>
      </c>
      <c r="C135" t="s">
        <v>973</v>
      </c>
      <c r="D135" t="s">
        <v>974</v>
      </c>
    </row>
    <row r="136" spans="1:4">
      <c r="A136">
        <v>135</v>
      </c>
      <c r="B136" t="s">
        <v>959</v>
      </c>
      <c r="C136" t="s">
        <v>975</v>
      </c>
      <c r="D136" t="s">
        <v>976</v>
      </c>
    </row>
    <row r="137" spans="1:4">
      <c r="A137">
        <v>136</v>
      </c>
      <c r="B137" t="s">
        <v>959</v>
      </c>
      <c r="C137" t="s">
        <v>977</v>
      </c>
      <c r="D137" t="s">
        <v>978</v>
      </c>
    </row>
    <row r="138" spans="1:4">
      <c r="A138">
        <v>137</v>
      </c>
      <c r="B138" t="s">
        <v>959</v>
      </c>
      <c r="C138" t="s">
        <v>979</v>
      </c>
      <c r="D138" t="s">
        <v>980</v>
      </c>
    </row>
    <row r="139" spans="1:4">
      <c r="A139">
        <v>138</v>
      </c>
      <c r="B139" t="s">
        <v>959</v>
      </c>
      <c r="C139" t="s">
        <v>981</v>
      </c>
      <c r="D139" t="s">
        <v>982</v>
      </c>
    </row>
    <row r="140" spans="1:4">
      <c r="A140">
        <v>139</v>
      </c>
      <c r="B140" t="s">
        <v>959</v>
      </c>
      <c r="C140" t="s">
        <v>983</v>
      </c>
      <c r="D140" t="s">
        <v>984</v>
      </c>
    </row>
    <row r="141" spans="1:4">
      <c r="A141">
        <v>140</v>
      </c>
      <c r="B141" t="s">
        <v>959</v>
      </c>
      <c r="C141" t="s">
        <v>985</v>
      </c>
      <c r="D141" t="s">
        <v>986</v>
      </c>
    </row>
    <row r="142" spans="1:4">
      <c r="A142">
        <v>141</v>
      </c>
      <c r="B142" t="s">
        <v>959</v>
      </c>
      <c r="C142" t="s">
        <v>987</v>
      </c>
      <c r="D142" t="s">
        <v>988</v>
      </c>
    </row>
    <row r="143" spans="1:4">
      <c r="A143">
        <v>142</v>
      </c>
      <c r="B143" t="s">
        <v>959</v>
      </c>
      <c r="C143" t="s">
        <v>853</v>
      </c>
      <c r="D143" t="s">
        <v>989</v>
      </c>
    </row>
    <row r="144" spans="1:4">
      <c r="A144">
        <v>143</v>
      </c>
      <c r="B144" t="s">
        <v>959</v>
      </c>
      <c r="C144" t="s">
        <v>990</v>
      </c>
      <c r="D144" t="s">
        <v>991</v>
      </c>
    </row>
    <row r="145" spans="1:4">
      <c r="A145">
        <v>144</v>
      </c>
      <c r="B145" t="s">
        <v>959</v>
      </c>
      <c r="C145" t="s">
        <v>992</v>
      </c>
      <c r="D145" t="s">
        <v>993</v>
      </c>
    </row>
    <row r="146" spans="1:4">
      <c r="A146">
        <v>145</v>
      </c>
      <c r="B146" t="s">
        <v>994</v>
      </c>
      <c r="C146" t="s">
        <v>996</v>
      </c>
      <c r="D146" t="s">
        <v>997</v>
      </c>
    </row>
    <row r="147" spans="1:4">
      <c r="A147">
        <v>146</v>
      </c>
      <c r="B147" t="s">
        <v>994</v>
      </c>
      <c r="C147" t="s">
        <v>998</v>
      </c>
      <c r="D147" t="s">
        <v>999</v>
      </c>
    </row>
    <row r="148" spans="1:4">
      <c r="A148">
        <v>147</v>
      </c>
      <c r="B148" t="s">
        <v>994</v>
      </c>
      <c r="C148" t="s">
        <v>1000</v>
      </c>
      <c r="D148" t="s">
        <v>1001</v>
      </c>
    </row>
    <row r="149" spans="1:4">
      <c r="A149">
        <v>148</v>
      </c>
      <c r="B149" t="s">
        <v>994</v>
      </c>
      <c r="C149" t="s">
        <v>1002</v>
      </c>
      <c r="D149" t="s">
        <v>1003</v>
      </c>
    </row>
    <row r="150" spans="1:4">
      <c r="A150">
        <v>149</v>
      </c>
      <c r="B150" t="s">
        <v>994</v>
      </c>
      <c r="C150" t="s">
        <v>994</v>
      </c>
      <c r="D150" t="s">
        <v>995</v>
      </c>
    </row>
    <row r="151" spans="1:4">
      <c r="A151">
        <v>150</v>
      </c>
      <c r="B151" t="s">
        <v>994</v>
      </c>
      <c r="C151" t="s">
        <v>1004</v>
      </c>
      <c r="D151" t="s">
        <v>1005</v>
      </c>
    </row>
    <row r="152" spans="1:4">
      <c r="A152">
        <v>151</v>
      </c>
      <c r="B152" t="s">
        <v>994</v>
      </c>
      <c r="C152" t="s">
        <v>1006</v>
      </c>
      <c r="D152" t="s">
        <v>1007</v>
      </c>
    </row>
    <row r="153" spans="1:4">
      <c r="A153">
        <v>152</v>
      </c>
      <c r="B153" t="s">
        <v>994</v>
      </c>
      <c r="C153" t="s">
        <v>1008</v>
      </c>
      <c r="D153" t="s">
        <v>1009</v>
      </c>
    </row>
    <row r="154" spans="1:4">
      <c r="A154">
        <v>153</v>
      </c>
      <c r="B154" t="s">
        <v>994</v>
      </c>
      <c r="C154" t="s">
        <v>1010</v>
      </c>
      <c r="D154" t="s">
        <v>1011</v>
      </c>
    </row>
    <row r="155" spans="1:4">
      <c r="A155">
        <v>154</v>
      </c>
      <c r="B155" t="s">
        <v>1012</v>
      </c>
      <c r="C155" t="s">
        <v>1014</v>
      </c>
      <c r="D155" t="s">
        <v>1015</v>
      </c>
    </row>
    <row r="156" spans="1:4">
      <c r="A156">
        <v>155</v>
      </c>
      <c r="B156" t="s">
        <v>1012</v>
      </c>
      <c r="C156" t="s">
        <v>1016</v>
      </c>
      <c r="D156" t="s">
        <v>1017</v>
      </c>
    </row>
    <row r="157" spans="1:4">
      <c r="A157">
        <v>156</v>
      </c>
      <c r="B157" t="s">
        <v>1012</v>
      </c>
      <c r="C157" t="s">
        <v>1018</v>
      </c>
      <c r="D157" t="s">
        <v>1019</v>
      </c>
    </row>
    <row r="158" spans="1:4">
      <c r="A158">
        <v>157</v>
      </c>
      <c r="B158" t="s">
        <v>1012</v>
      </c>
      <c r="C158" t="s">
        <v>1020</v>
      </c>
      <c r="D158" t="s">
        <v>1021</v>
      </c>
    </row>
    <row r="159" spans="1:4">
      <c r="A159">
        <v>158</v>
      </c>
      <c r="B159" t="s">
        <v>1012</v>
      </c>
      <c r="C159" t="s">
        <v>1022</v>
      </c>
      <c r="D159" t="s">
        <v>1023</v>
      </c>
    </row>
    <row r="160" spans="1:4">
      <c r="A160">
        <v>159</v>
      </c>
      <c r="B160" t="s">
        <v>1012</v>
      </c>
      <c r="C160" t="s">
        <v>1024</v>
      </c>
      <c r="D160" t="s">
        <v>1025</v>
      </c>
    </row>
    <row r="161" spans="1:4">
      <c r="A161">
        <v>160</v>
      </c>
      <c r="B161" t="s">
        <v>1012</v>
      </c>
      <c r="C161" t="s">
        <v>1012</v>
      </c>
      <c r="D161" t="s">
        <v>1013</v>
      </c>
    </row>
    <row r="162" spans="1:4">
      <c r="A162">
        <v>161</v>
      </c>
      <c r="B162" t="s">
        <v>1012</v>
      </c>
      <c r="C162" t="s">
        <v>1026</v>
      </c>
      <c r="D162" t="s">
        <v>1027</v>
      </c>
    </row>
    <row r="163" spans="1:4">
      <c r="A163">
        <v>162</v>
      </c>
      <c r="B163" t="s">
        <v>1012</v>
      </c>
      <c r="C163" t="s">
        <v>1028</v>
      </c>
      <c r="D163" t="s">
        <v>1029</v>
      </c>
    </row>
    <row r="164" spans="1:4">
      <c r="A164">
        <v>163</v>
      </c>
      <c r="B164" t="s">
        <v>1030</v>
      </c>
      <c r="C164" t="s">
        <v>1032</v>
      </c>
      <c r="D164" t="s">
        <v>1033</v>
      </c>
    </row>
    <row r="165" spans="1:4">
      <c r="A165">
        <v>164</v>
      </c>
      <c r="B165" t="s">
        <v>1030</v>
      </c>
      <c r="C165" t="s">
        <v>1034</v>
      </c>
      <c r="D165" t="s">
        <v>1035</v>
      </c>
    </row>
    <row r="166" spans="1:4">
      <c r="A166">
        <v>165</v>
      </c>
      <c r="B166" t="s">
        <v>1030</v>
      </c>
      <c r="C166" t="s">
        <v>1030</v>
      </c>
      <c r="D166" t="s">
        <v>1031</v>
      </c>
    </row>
    <row r="167" spans="1:4">
      <c r="A167">
        <v>166</v>
      </c>
      <c r="B167" t="s">
        <v>1030</v>
      </c>
      <c r="C167" t="s">
        <v>1036</v>
      </c>
      <c r="D167" t="s">
        <v>1037</v>
      </c>
    </row>
    <row r="168" spans="1:4">
      <c r="A168">
        <v>167</v>
      </c>
      <c r="B168" t="s">
        <v>1030</v>
      </c>
      <c r="C168" t="s">
        <v>1038</v>
      </c>
      <c r="D168" t="s">
        <v>1039</v>
      </c>
    </row>
    <row r="169" spans="1:4">
      <c r="A169">
        <v>168</v>
      </c>
      <c r="B169" t="s">
        <v>1030</v>
      </c>
      <c r="C169" t="s">
        <v>1040</v>
      </c>
      <c r="D169" t="s">
        <v>1041</v>
      </c>
    </row>
    <row r="170" spans="1:4">
      <c r="A170">
        <v>169</v>
      </c>
      <c r="B170" t="s">
        <v>1030</v>
      </c>
      <c r="C170" t="s">
        <v>1042</v>
      </c>
      <c r="D170" t="s">
        <v>1043</v>
      </c>
    </row>
    <row r="171" spans="1:4">
      <c r="A171">
        <v>170</v>
      </c>
      <c r="B171" t="s">
        <v>1030</v>
      </c>
      <c r="C171" t="s">
        <v>1044</v>
      </c>
      <c r="D171" t="s">
        <v>1045</v>
      </c>
    </row>
    <row r="172" spans="1:4">
      <c r="A172">
        <v>171</v>
      </c>
      <c r="B172" t="s">
        <v>1046</v>
      </c>
      <c r="C172" t="s">
        <v>1048</v>
      </c>
      <c r="D172" t="s">
        <v>1049</v>
      </c>
    </row>
    <row r="173" spans="1:4">
      <c r="A173">
        <v>172</v>
      </c>
      <c r="B173" t="s">
        <v>1046</v>
      </c>
      <c r="C173" t="s">
        <v>1050</v>
      </c>
      <c r="D173" t="s">
        <v>1051</v>
      </c>
    </row>
    <row r="174" spans="1:4">
      <c r="A174">
        <v>173</v>
      </c>
      <c r="B174" t="s">
        <v>1046</v>
      </c>
      <c r="C174" t="s">
        <v>1052</v>
      </c>
      <c r="D174" t="s">
        <v>1053</v>
      </c>
    </row>
    <row r="175" spans="1:4">
      <c r="A175">
        <v>174</v>
      </c>
      <c r="B175" t="s">
        <v>1046</v>
      </c>
      <c r="C175" t="s">
        <v>1054</v>
      </c>
      <c r="D175" t="s">
        <v>1055</v>
      </c>
    </row>
    <row r="176" spans="1:4">
      <c r="A176">
        <v>175</v>
      </c>
      <c r="B176" t="s">
        <v>1046</v>
      </c>
      <c r="C176" t="s">
        <v>1056</v>
      </c>
      <c r="D176" t="s">
        <v>1057</v>
      </c>
    </row>
    <row r="177" spans="1:4">
      <c r="A177">
        <v>176</v>
      </c>
      <c r="B177" t="s">
        <v>1046</v>
      </c>
      <c r="C177" t="s">
        <v>1046</v>
      </c>
      <c r="D177" t="s">
        <v>1047</v>
      </c>
    </row>
    <row r="178" spans="1:4">
      <c r="A178">
        <v>177</v>
      </c>
      <c r="B178" t="s">
        <v>1046</v>
      </c>
      <c r="C178" t="s">
        <v>1058</v>
      </c>
      <c r="D178" t="s">
        <v>1059</v>
      </c>
    </row>
    <row r="179" spans="1:4">
      <c r="A179">
        <v>178</v>
      </c>
      <c r="B179" t="s">
        <v>1046</v>
      </c>
      <c r="C179" t="s">
        <v>1060</v>
      </c>
      <c r="D179" t="s">
        <v>1061</v>
      </c>
    </row>
    <row r="180" spans="1:4">
      <c r="A180">
        <v>179</v>
      </c>
      <c r="B180" t="s">
        <v>1046</v>
      </c>
      <c r="C180" t="s">
        <v>1062</v>
      </c>
      <c r="D180" t="s">
        <v>1063</v>
      </c>
    </row>
    <row r="181" spans="1:4">
      <c r="A181">
        <v>180</v>
      </c>
      <c r="B181" t="s">
        <v>1046</v>
      </c>
      <c r="C181" t="s">
        <v>1064</v>
      </c>
      <c r="D181" t="s">
        <v>1065</v>
      </c>
    </row>
    <row r="182" spans="1:4">
      <c r="A182">
        <v>181</v>
      </c>
      <c r="B182" t="s">
        <v>1046</v>
      </c>
      <c r="C182" t="s">
        <v>1066</v>
      </c>
      <c r="D182" t="s">
        <v>1067</v>
      </c>
    </row>
    <row r="183" spans="1:4">
      <c r="A183">
        <v>182</v>
      </c>
      <c r="B183" t="s">
        <v>1068</v>
      </c>
      <c r="C183" t="s">
        <v>1070</v>
      </c>
      <c r="D183" t="s">
        <v>1071</v>
      </c>
    </row>
    <row r="184" spans="1:4">
      <c r="A184">
        <v>183</v>
      </c>
      <c r="B184" t="s">
        <v>1068</v>
      </c>
      <c r="C184" t="s">
        <v>1072</v>
      </c>
      <c r="D184" t="s">
        <v>1073</v>
      </c>
    </row>
    <row r="185" spans="1:4">
      <c r="A185">
        <v>184</v>
      </c>
      <c r="B185" t="s">
        <v>1068</v>
      </c>
      <c r="C185" t="s">
        <v>1074</v>
      </c>
      <c r="D185" t="s">
        <v>1075</v>
      </c>
    </row>
    <row r="186" spans="1:4">
      <c r="A186">
        <v>185</v>
      </c>
      <c r="B186" t="s">
        <v>1068</v>
      </c>
      <c r="C186" t="s">
        <v>1076</v>
      </c>
      <c r="D186" t="s">
        <v>1077</v>
      </c>
    </row>
    <row r="187" spans="1:4">
      <c r="A187">
        <v>186</v>
      </c>
      <c r="B187" t="s">
        <v>1068</v>
      </c>
      <c r="C187" t="s">
        <v>1078</v>
      </c>
      <c r="D187" t="s">
        <v>1079</v>
      </c>
    </row>
    <row r="188" spans="1:4">
      <c r="A188">
        <v>187</v>
      </c>
      <c r="B188" t="s">
        <v>1068</v>
      </c>
      <c r="C188" t="s">
        <v>1080</v>
      </c>
      <c r="D188" t="s">
        <v>1081</v>
      </c>
    </row>
    <row r="189" spans="1:4">
      <c r="A189">
        <v>188</v>
      </c>
      <c r="B189" t="s">
        <v>1068</v>
      </c>
      <c r="C189" t="s">
        <v>1082</v>
      </c>
      <c r="D189" t="s">
        <v>1083</v>
      </c>
    </row>
    <row r="190" spans="1:4">
      <c r="A190">
        <v>189</v>
      </c>
      <c r="B190" t="s">
        <v>1068</v>
      </c>
      <c r="C190" t="s">
        <v>1084</v>
      </c>
      <c r="D190" t="s">
        <v>1085</v>
      </c>
    </row>
    <row r="191" spans="1:4">
      <c r="A191">
        <v>190</v>
      </c>
      <c r="B191" t="s">
        <v>1068</v>
      </c>
      <c r="C191" t="s">
        <v>1068</v>
      </c>
      <c r="D191" t="s">
        <v>1069</v>
      </c>
    </row>
    <row r="192" spans="1:4">
      <c r="A192">
        <v>191</v>
      </c>
      <c r="B192" t="s">
        <v>1068</v>
      </c>
      <c r="C192" t="s">
        <v>1086</v>
      </c>
      <c r="D192" t="s">
        <v>1087</v>
      </c>
    </row>
    <row r="193" spans="1:4">
      <c r="A193">
        <v>192</v>
      </c>
      <c r="B193" t="s">
        <v>1068</v>
      </c>
      <c r="C193" t="s">
        <v>1088</v>
      </c>
      <c r="D193" t="s">
        <v>1089</v>
      </c>
    </row>
    <row r="194" spans="1:4">
      <c r="A194">
        <v>193</v>
      </c>
      <c r="B194" t="s">
        <v>1068</v>
      </c>
      <c r="C194" t="s">
        <v>1090</v>
      </c>
      <c r="D194" t="s">
        <v>1091</v>
      </c>
    </row>
    <row r="195" spans="1:4">
      <c r="A195">
        <v>194</v>
      </c>
      <c r="B195" t="s">
        <v>1068</v>
      </c>
      <c r="C195" t="s">
        <v>1092</v>
      </c>
      <c r="D195" t="s">
        <v>1093</v>
      </c>
    </row>
    <row r="196" spans="1:4">
      <c r="A196">
        <v>195</v>
      </c>
      <c r="B196" t="s">
        <v>1068</v>
      </c>
      <c r="C196" t="s">
        <v>1094</v>
      </c>
      <c r="D196" t="s">
        <v>1095</v>
      </c>
    </row>
    <row r="197" spans="1:4">
      <c r="A197">
        <v>196</v>
      </c>
      <c r="B197" t="s">
        <v>1096</v>
      </c>
      <c r="C197" t="s">
        <v>1098</v>
      </c>
      <c r="D197" t="s">
        <v>1099</v>
      </c>
    </row>
    <row r="198" spans="1:4">
      <c r="A198">
        <v>197</v>
      </c>
      <c r="B198" t="s">
        <v>1096</v>
      </c>
      <c r="C198" t="s">
        <v>1100</v>
      </c>
      <c r="D198" t="s">
        <v>1101</v>
      </c>
    </row>
    <row r="199" spans="1:4">
      <c r="A199">
        <v>198</v>
      </c>
      <c r="B199" t="s">
        <v>1096</v>
      </c>
      <c r="C199" t="s">
        <v>1102</v>
      </c>
      <c r="D199" t="s">
        <v>1103</v>
      </c>
    </row>
    <row r="200" spans="1:4">
      <c r="A200">
        <v>199</v>
      </c>
      <c r="B200" t="s">
        <v>1096</v>
      </c>
      <c r="C200" t="s">
        <v>1104</v>
      </c>
      <c r="D200" t="s">
        <v>1105</v>
      </c>
    </row>
    <row r="201" spans="1:4">
      <c r="A201">
        <v>200</v>
      </c>
      <c r="B201" t="s">
        <v>1096</v>
      </c>
      <c r="C201" t="s">
        <v>1106</v>
      </c>
      <c r="D201" t="s">
        <v>1107</v>
      </c>
    </row>
    <row r="202" spans="1:4">
      <c r="A202">
        <v>201</v>
      </c>
      <c r="B202" t="s">
        <v>1096</v>
      </c>
      <c r="C202" t="s">
        <v>797</v>
      </c>
      <c r="D202" t="s">
        <v>1108</v>
      </c>
    </row>
    <row r="203" spans="1:4">
      <c r="A203">
        <v>202</v>
      </c>
      <c r="B203" t="s">
        <v>1096</v>
      </c>
      <c r="C203" t="s">
        <v>1096</v>
      </c>
      <c r="D203" t="s">
        <v>1097</v>
      </c>
    </row>
    <row r="204" spans="1:4">
      <c r="A204">
        <v>203</v>
      </c>
      <c r="B204" t="s">
        <v>1096</v>
      </c>
      <c r="C204" t="s">
        <v>1109</v>
      </c>
      <c r="D204" t="s">
        <v>1110</v>
      </c>
    </row>
    <row r="205" spans="1:4">
      <c r="A205">
        <v>204</v>
      </c>
      <c r="B205" t="s">
        <v>1096</v>
      </c>
      <c r="C205" t="s">
        <v>1111</v>
      </c>
      <c r="D205" t="s">
        <v>1112</v>
      </c>
    </row>
    <row r="206" spans="1:4">
      <c r="A206">
        <v>205</v>
      </c>
      <c r="B206" t="s">
        <v>1096</v>
      </c>
      <c r="C206" t="s">
        <v>1113</v>
      </c>
      <c r="D206" t="s">
        <v>1114</v>
      </c>
    </row>
    <row r="207" spans="1:4">
      <c r="A207">
        <v>206</v>
      </c>
      <c r="B207" t="s">
        <v>1096</v>
      </c>
      <c r="C207" t="s">
        <v>1115</v>
      </c>
      <c r="D207" t="s">
        <v>1116</v>
      </c>
    </row>
    <row r="208" spans="1:4">
      <c r="A208">
        <v>207</v>
      </c>
      <c r="B208" t="s">
        <v>1096</v>
      </c>
      <c r="C208" t="s">
        <v>1117</v>
      </c>
      <c r="D208" t="s">
        <v>1118</v>
      </c>
    </row>
    <row r="209" spans="1:4">
      <c r="A209">
        <v>208</v>
      </c>
      <c r="B209" t="s">
        <v>1119</v>
      </c>
      <c r="C209" t="s">
        <v>1121</v>
      </c>
      <c r="D209" t="s">
        <v>1122</v>
      </c>
    </row>
    <row r="210" spans="1:4">
      <c r="A210">
        <v>209</v>
      </c>
      <c r="B210" t="s">
        <v>1119</v>
      </c>
      <c r="C210" t="s">
        <v>1123</v>
      </c>
      <c r="D210" t="s">
        <v>1124</v>
      </c>
    </row>
    <row r="211" spans="1:4">
      <c r="A211">
        <v>210</v>
      </c>
      <c r="B211" t="s">
        <v>1119</v>
      </c>
      <c r="C211" t="s">
        <v>1125</v>
      </c>
      <c r="D211" t="s">
        <v>1126</v>
      </c>
    </row>
    <row r="212" spans="1:4">
      <c r="A212">
        <v>211</v>
      </c>
      <c r="B212" t="s">
        <v>1119</v>
      </c>
      <c r="C212" t="s">
        <v>1127</v>
      </c>
      <c r="D212" t="s">
        <v>1128</v>
      </c>
    </row>
    <row r="213" spans="1:4">
      <c r="A213">
        <v>212</v>
      </c>
      <c r="B213" t="s">
        <v>1119</v>
      </c>
      <c r="C213" t="s">
        <v>1129</v>
      </c>
      <c r="D213" t="s">
        <v>1130</v>
      </c>
    </row>
    <row r="214" spans="1:4">
      <c r="A214">
        <v>213</v>
      </c>
      <c r="B214" t="s">
        <v>1119</v>
      </c>
      <c r="C214" t="s">
        <v>1131</v>
      </c>
      <c r="D214" t="s">
        <v>1132</v>
      </c>
    </row>
    <row r="215" spans="1:4">
      <c r="A215">
        <v>214</v>
      </c>
      <c r="B215" t="s">
        <v>1119</v>
      </c>
      <c r="C215" t="s">
        <v>1133</v>
      </c>
      <c r="D215" t="s">
        <v>1134</v>
      </c>
    </row>
    <row r="216" spans="1:4">
      <c r="A216">
        <v>215</v>
      </c>
      <c r="B216" t="s">
        <v>1119</v>
      </c>
      <c r="C216" t="s">
        <v>1119</v>
      </c>
      <c r="D216" t="s">
        <v>1120</v>
      </c>
    </row>
    <row r="217" spans="1:4">
      <c r="A217">
        <v>216</v>
      </c>
      <c r="B217" t="s">
        <v>1119</v>
      </c>
      <c r="C217" t="s">
        <v>1135</v>
      </c>
      <c r="D217" t="s">
        <v>1136</v>
      </c>
    </row>
    <row r="218" spans="1:4">
      <c r="A218">
        <v>217</v>
      </c>
      <c r="B218" t="s">
        <v>1137</v>
      </c>
      <c r="C218" t="s">
        <v>1139</v>
      </c>
      <c r="D218" t="s">
        <v>1140</v>
      </c>
    </row>
    <row r="219" spans="1:4">
      <c r="A219">
        <v>218</v>
      </c>
      <c r="B219" t="s">
        <v>1137</v>
      </c>
      <c r="C219" t="s">
        <v>894</v>
      </c>
      <c r="D219" t="s">
        <v>1141</v>
      </c>
    </row>
    <row r="220" spans="1:4">
      <c r="A220">
        <v>219</v>
      </c>
      <c r="B220" t="s">
        <v>1137</v>
      </c>
      <c r="C220" t="s">
        <v>1142</v>
      </c>
      <c r="D220" t="s">
        <v>1143</v>
      </c>
    </row>
    <row r="221" spans="1:4">
      <c r="A221">
        <v>220</v>
      </c>
      <c r="B221" t="s">
        <v>1137</v>
      </c>
      <c r="C221" t="s">
        <v>1137</v>
      </c>
      <c r="D221" t="s">
        <v>1138</v>
      </c>
    </row>
    <row r="222" spans="1:4">
      <c r="A222">
        <v>221</v>
      </c>
      <c r="B222" t="s">
        <v>1137</v>
      </c>
      <c r="C222" t="s">
        <v>1144</v>
      </c>
      <c r="D222" t="s">
        <v>1145</v>
      </c>
    </row>
    <row r="223" spans="1:4">
      <c r="A223">
        <v>222</v>
      </c>
      <c r="B223" t="s">
        <v>1137</v>
      </c>
      <c r="C223" t="s">
        <v>1146</v>
      </c>
      <c r="D223" t="s">
        <v>1147</v>
      </c>
    </row>
    <row r="224" spans="1:4">
      <c r="A224">
        <v>223</v>
      </c>
      <c r="B224" t="s">
        <v>1137</v>
      </c>
      <c r="C224" t="s">
        <v>1148</v>
      </c>
      <c r="D224" t="s">
        <v>1149</v>
      </c>
    </row>
    <row r="225" spans="1:4">
      <c r="A225">
        <v>224</v>
      </c>
      <c r="B225" t="s">
        <v>1137</v>
      </c>
      <c r="C225" t="s">
        <v>1150</v>
      </c>
      <c r="D225" t="s">
        <v>1151</v>
      </c>
    </row>
    <row r="226" spans="1:4">
      <c r="A226">
        <v>225</v>
      </c>
      <c r="B226" t="s">
        <v>1137</v>
      </c>
      <c r="C226" t="s">
        <v>1152</v>
      </c>
      <c r="D226" t="s">
        <v>1153</v>
      </c>
    </row>
    <row r="227" spans="1:4">
      <c r="A227">
        <v>226</v>
      </c>
      <c r="B227" t="s">
        <v>1137</v>
      </c>
      <c r="C227" t="s">
        <v>1154</v>
      </c>
      <c r="D227" t="s">
        <v>1155</v>
      </c>
    </row>
    <row r="228" spans="1:4">
      <c r="A228">
        <v>227</v>
      </c>
      <c r="B228" t="s">
        <v>1137</v>
      </c>
      <c r="C228" t="s">
        <v>1156</v>
      </c>
      <c r="D228" t="s">
        <v>1157</v>
      </c>
    </row>
    <row r="229" spans="1:4">
      <c r="A229">
        <v>228</v>
      </c>
      <c r="B229" t="s">
        <v>1158</v>
      </c>
      <c r="C229" t="s">
        <v>1160</v>
      </c>
      <c r="D229" t="s">
        <v>1161</v>
      </c>
    </row>
    <row r="230" spans="1:4">
      <c r="A230">
        <v>229</v>
      </c>
      <c r="B230" t="s">
        <v>1158</v>
      </c>
      <c r="C230" t="s">
        <v>1162</v>
      </c>
      <c r="D230" t="s">
        <v>1163</v>
      </c>
    </row>
    <row r="231" spans="1:4">
      <c r="A231">
        <v>230</v>
      </c>
      <c r="B231" t="s">
        <v>1158</v>
      </c>
      <c r="C231" t="s">
        <v>1164</v>
      </c>
      <c r="D231" t="s">
        <v>1165</v>
      </c>
    </row>
    <row r="232" spans="1:4">
      <c r="A232">
        <v>231</v>
      </c>
      <c r="B232" t="s">
        <v>1158</v>
      </c>
      <c r="C232" t="s">
        <v>1166</v>
      </c>
      <c r="D232" t="s">
        <v>1167</v>
      </c>
    </row>
    <row r="233" spans="1:4">
      <c r="A233">
        <v>232</v>
      </c>
      <c r="B233" t="s">
        <v>1158</v>
      </c>
      <c r="C233" t="s">
        <v>1168</v>
      </c>
      <c r="D233" t="s">
        <v>1169</v>
      </c>
    </row>
    <row r="234" spans="1:4">
      <c r="A234">
        <v>233</v>
      </c>
      <c r="B234" t="s">
        <v>1158</v>
      </c>
      <c r="C234" t="s">
        <v>1170</v>
      </c>
      <c r="D234" t="s">
        <v>1171</v>
      </c>
    </row>
    <row r="235" spans="1:4">
      <c r="A235">
        <v>234</v>
      </c>
      <c r="B235" t="s">
        <v>1158</v>
      </c>
      <c r="C235" t="s">
        <v>847</v>
      </c>
      <c r="D235" t="s">
        <v>1172</v>
      </c>
    </row>
    <row r="236" spans="1:4">
      <c r="A236">
        <v>235</v>
      </c>
      <c r="B236" t="s">
        <v>1158</v>
      </c>
      <c r="C236" t="s">
        <v>1173</v>
      </c>
      <c r="D236" t="s">
        <v>1174</v>
      </c>
    </row>
    <row r="237" spans="1:4">
      <c r="A237">
        <v>236</v>
      </c>
      <c r="B237" t="s">
        <v>1158</v>
      </c>
      <c r="C237" t="s">
        <v>1175</v>
      </c>
      <c r="D237" t="s">
        <v>1176</v>
      </c>
    </row>
    <row r="238" spans="1:4">
      <c r="A238">
        <v>237</v>
      </c>
      <c r="B238" t="s">
        <v>1158</v>
      </c>
      <c r="C238" t="s">
        <v>1177</v>
      </c>
      <c r="D238" t="s">
        <v>1178</v>
      </c>
    </row>
    <row r="239" spans="1:4">
      <c r="A239">
        <v>238</v>
      </c>
      <c r="B239" t="s">
        <v>1158</v>
      </c>
      <c r="C239" t="s">
        <v>1179</v>
      </c>
      <c r="D239" t="s">
        <v>1180</v>
      </c>
    </row>
    <row r="240" spans="1:4">
      <c r="A240">
        <v>239</v>
      </c>
      <c r="B240" t="s">
        <v>1158</v>
      </c>
      <c r="C240" t="s">
        <v>1181</v>
      </c>
      <c r="D240" t="s">
        <v>1182</v>
      </c>
    </row>
    <row r="241" spans="1:4">
      <c r="A241">
        <v>240</v>
      </c>
      <c r="B241" t="s">
        <v>1158</v>
      </c>
      <c r="C241" t="s">
        <v>1158</v>
      </c>
      <c r="D241" t="s">
        <v>1159</v>
      </c>
    </row>
    <row r="242" spans="1:4">
      <c r="A242">
        <v>241</v>
      </c>
      <c r="B242" t="s">
        <v>1158</v>
      </c>
      <c r="C242" t="s">
        <v>855</v>
      </c>
      <c r="D242" t="s">
        <v>1183</v>
      </c>
    </row>
    <row r="243" spans="1:4">
      <c r="A243">
        <v>242</v>
      </c>
      <c r="B243" t="s">
        <v>1158</v>
      </c>
      <c r="C243" t="s">
        <v>1184</v>
      </c>
      <c r="D243" t="s">
        <v>1185</v>
      </c>
    </row>
    <row r="244" spans="1:4">
      <c r="A244">
        <v>243</v>
      </c>
      <c r="B244" t="s">
        <v>1158</v>
      </c>
      <c r="C244" t="s">
        <v>1186</v>
      </c>
      <c r="D244" t="s">
        <v>1187</v>
      </c>
    </row>
    <row r="245" spans="1:4">
      <c r="A245">
        <v>244</v>
      </c>
      <c r="B245" t="s">
        <v>1188</v>
      </c>
      <c r="C245" t="s">
        <v>1190</v>
      </c>
      <c r="D245" t="s">
        <v>1191</v>
      </c>
    </row>
    <row r="246" spans="1:4">
      <c r="A246">
        <v>245</v>
      </c>
      <c r="B246" t="s">
        <v>1188</v>
      </c>
      <c r="C246" t="s">
        <v>1192</v>
      </c>
      <c r="D246" t="s">
        <v>1193</v>
      </c>
    </row>
    <row r="247" spans="1:4">
      <c r="A247">
        <v>246</v>
      </c>
      <c r="B247" t="s">
        <v>1188</v>
      </c>
      <c r="C247" t="s">
        <v>1194</v>
      </c>
      <c r="D247" t="s">
        <v>1195</v>
      </c>
    </row>
    <row r="248" spans="1:4">
      <c r="A248">
        <v>247</v>
      </c>
      <c r="B248" t="s">
        <v>1188</v>
      </c>
      <c r="C248" t="s">
        <v>896</v>
      </c>
      <c r="D248" t="s">
        <v>1196</v>
      </c>
    </row>
    <row r="249" spans="1:4">
      <c r="A249">
        <v>248</v>
      </c>
      <c r="B249" t="s">
        <v>1188</v>
      </c>
      <c r="C249" t="s">
        <v>1197</v>
      </c>
      <c r="D249" t="s">
        <v>1198</v>
      </c>
    </row>
    <row r="250" spans="1:4">
      <c r="A250">
        <v>249</v>
      </c>
      <c r="B250" t="s">
        <v>1188</v>
      </c>
      <c r="C250" t="s">
        <v>902</v>
      </c>
      <c r="D250" t="s">
        <v>1199</v>
      </c>
    </row>
    <row r="251" spans="1:4">
      <c r="A251">
        <v>250</v>
      </c>
      <c r="B251" t="s">
        <v>1188</v>
      </c>
      <c r="C251" t="s">
        <v>1200</v>
      </c>
      <c r="D251" t="s">
        <v>1201</v>
      </c>
    </row>
    <row r="252" spans="1:4">
      <c r="A252">
        <v>251</v>
      </c>
      <c r="B252" t="s">
        <v>1188</v>
      </c>
      <c r="C252" t="s">
        <v>1202</v>
      </c>
      <c r="D252" t="s">
        <v>1203</v>
      </c>
    </row>
    <row r="253" spans="1:4">
      <c r="A253">
        <v>252</v>
      </c>
      <c r="B253" t="s">
        <v>1188</v>
      </c>
      <c r="C253" t="s">
        <v>1204</v>
      </c>
      <c r="D253" t="s">
        <v>1205</v>
      </c>
    </row>
    <row r="254" spans="1:4">
      <c r="A254">
        <v>253</v>
      </c>
      <c r="B254" t="s">
        <v>1188</v>
      </c>
      <c r="C254" t="s">
        <v>1188</v>
      </c>
      <c r="D254" t="s">
        <v>1189</v>
      </c>
    </row>
    <row r="255" spans="1:4">
      <c r="A255">
        <v>254</v>
      </c>
      <c r="B255" t="s">
        <v>1188</v>
      </c>
      <c r="C255" t="s">
        <v>1206</v>
      </c>
      <c r="D255" t="s">
        <v>1207</v>
      </c>
    </row>
    <row r="256" spans="1:4">
      <c r="A256">
        <v>255</v>
      </c>
      <c r="B256" t="s">
        <v>1188</v>
      </c>
      <c r="C256" t="s">
        <v>1208</v>
      </c>
      <c r="D256" t="s">
        <v>1209</v>
      </c>
    </row>
    <row r="257" spans="1:4">
      <c r="A257">
        <v>256</v>
      </c>
      <c r="B257" t="s">
        <v>1210</v>
      </c>
      <c r="C257" t="s">
        <v>1212</v>
      </c>
      <c r="D257" t="s">
        <v>1213</v>
      </c>
    </row>
    <row r="258" spans="1:4">
      <c r="A258">
        <v>257</v>
      </c>
      <c r="B258" t="s">
        <v>1210</v>
      </c>
      <c r="C258" t="s">
        <v>1214</v>
      </c>
      <c r="D258" t="s">
        <v>1215</v>
      </c>
    </row>
    <row r="259" spans="1:4">
      <c r="A259">
        <v>258</v>
      </c>
      <c r="B259" t="s">
        <v>1210</v>
      </c>
      <c r="C259" t="s">
        <v>1164</v>
      </c>
      <c r="D259" t="s">
        <v>1216</v>
      </c>
    </row>
    <row r="260" spans="1:4">
      <c r="A260">
        <v>259</v>
      </c>
      <c r="B260" t="s">
        <v>1210</v>
      </c>
      <c r="C260" t="s">
        <v>1210</v>
      </c>
      <c r="D260" t="s">
        <v>1211</v>
      </c>
    </row>
    <row r="261" spans="1:4">
      <c r="A261">
        <v>260</v>
      </c>
      <c r="B261" t="s">
        <v>1210</v>
      </c>
      <c r="C261" t="s">
        <v>1217</v>
      </c>
      <c r="D261" t="s">
        <v>1218</v>
      </c>
    </row>
    <row r="262" spans="1:4">
      <c r="A262">
        <v>261</v>
      </c>
      <c r="B262" t="s">
        <v>1210</v>
      </c>
      <c r="C262" t="s">
        <v>1219</v>
      </c>
      <c r="D262" t="s">
        <v>1220</v>
      </c>
    </row>
    <row r="263" spans="1:4">
      <c r="A263">
        <v>262</v>
      </c>
      <c r="B263" t="s">
        <v>1210</v>
      </c>
      <c r="C263" t="s">
        <v>990</v>
      </c>
      <c r="D263" t="s">
        <v>1221</v>
      </c>
    </row>
    <row r="264" spans="1:4">
      <c r="A264">
        <v>263</v>
      </c>
      <c r="B264" t="s">
        <v>1210</v>
      </c>
      <c r="C264" t="s">
        <v>1222</v>
      </c>
      <c r="D264" t="s">
        <v>1223</v>
      </c>
    </row>
    <row r="265" spans="1:4">
      <c r="A265">
        <v>264</v>
      </c>
      <c r="B265" t="s">
        <v>1224</v>
      </c>
      <c r="C265" t="s">
        <v>1226</v>
      </c>
      <c r="D265" t="s">
        <v>1227</v>
      </c>
    </row>
    <row r="266" spans="1:4">
      <c r="A266">
        <v>265</v>
      </c>
      <c r="B266" t="s">
        <v>1224</v>
      </c>
      <c r="C266" t="s">
        <v>1228</v>
      </c>
      <c r="D266" t="s">
        <v>1229</v>
      </c>
    </row>
    <row r="267" spans="1:4">
      <c r="A267">
        <v>266</v>
      </c>
      <c r="B267" t="s">
        <v>1224</v>
      </c>
      <c r="C267" t="s">
        <v>1230</v>
      </c>
      <c r="D267" t="s">
        <v>1231</v>
      </c>
    </row>
    <row r="268" spans="1:4">
      <c r="A268">
        <v>267</v>
      </c>
      <c r="B268" t="s">
        <v>1224</v>
      </c>
      <c r="C268" t="s">
        <v>1232</v>
      </c>
      <c r="D268" t="s">
        <v>1233</v>
      </c>
    </row>
    <row r="269" spans="1:4">
      <c r="A269">
        <v>268</v>
      </c>
      <c r="B269" t="s">
        <v>1224</v>
      </c>
      <c r="C269" t="s">
        <v>1234</v>
      </c>
      <c r="D269" t="s">
        <v>1235</v>
      </c>
    </row>
    <row r="270" spans="1:4">
      <c r="A270">
        <v>269</v>
      </c>
      <c r="B270" t="s">
        <v>1224</v>
      </c>
      <c r="C270" t="s">
        <v>1236</v>
      </c>
      <c r="D270" t="s">
        <v>1237</v>
      </c>
    </row>
    <row r="271" spans="1:4">
      <c r="A271">
        <v>270</v>
      </c>
      <c r="B271" t="s">
        <v>1224</v>
      </c>
      <c r="C271" t="s">
        <v>1238</v>
      </c>
      <c r="D271" t="s">
        <v>1239</v>
      </c>
    </row>
    <row r="272" spans="1:4">
      <c r="A272">
        <v>271</v>
      </c>
      <c r="B272" t="s">
        <v>1224</v>
      </c>
      <c r="C272" t="s">
        <v>1240</v>
      </c>
      <c r="D272" t="s">
        <v>1241</v>
      </c>
    </row>
    <row r="273" spans="1:4">
      <c r="A273">
        <v>272</v>
      </c>
      <c r="B273" t="s">
        <v>1224</v>
      </c>
      <c r="C273" t="s">
        <v>1242</v>
      </c>
      <c r="D273" t="s">
        <v>1243</v>
      </c>
    </row>
    <row r="274" spans="1:4">
      <c r="A274">
        <v>273</v>
      </c>
      <c r="B274" t="s">
        <v>1224</v>
      </c>
      <c r="C274" t="s">
        <v>1244</v>
      </c>
      <c r="D274" t="s">
        <v>1245</v>
      </c>
    </row>
    <row r="275" spans="1:4">
      <c r="A275">
        <v>274</v>
      </c>
      <c r="B275" t="s">
        <v>1224</v>
      </c>
      <c r="C275" t="s">
        <v>1246</v>
      </c>
      <c r="D275" t="s">
        <v>1247</v>
      </c>
    </row>
    <row r="276" spans="1:4">
      <c r="A276">
        <v>275</v>
      </c>
      <c r="B276" t="s">
        <v>1224</v>
      </c>
      <c r="C276" t="s">
        <v>1248</v>
      </c>
      <c r="D276" t="s">
        <v>1249</v>
      </c>
    </row>
    <row r="277" spans="1:4">
      <c r="A277">
        <v>276</v>
      </c>
      <c r="B277" t="s">
        <v>1224</v>
      </c>
      <c r="C277" t="s">
        <v>1250</v>
      </c>
      <c r="D277" t="s">
        <v>1251</v>
      </c>
    </row>
    <row r="278" spans="1:4">
      <c r="A278">
        <v>277</v>
      </c>
      <c r="B278" t="s">
        <v>1224</v>
      </c>
      <c r="C278" t="s">
        <v>1252</v>
      </c>
      <c r="D278" t="s">
        <v>1253</v>
      </c>
    </row>
    <row r="279" spans="1:4">
      <c r="A279">
        <v>278</v>
      </c>
      <c r="B279" t="s">
        <v>1224</v>
      </c>
      <c r="C279" t="s">
        <v>1254</v>
      </c>
      <c r="D279" t="s">
        <v>1255</v>
      </c>
    </row>
    <row r="280" spans="1:4">
      <c r="A280">
        <v>279</v>
      </c>
      <c r="B280" t="s">
        <v>1224</v>
      </c>
      <c r="C280" t="s">
        <v>1224</v>
      </c>
      <c r="D280" t="s">
        <v>1225</v>
      </c>
    </row>
    <row r="281" spans="1:4">
      <c r="A281">
        <v>280</v>
      </c>
      <c r="B281" t="s">
        <v>1224</v>
      </c>
      <c r="C281" t="s">
        <v>1256</v>
      </c>
      <c r="D281" t="s">
        <v>1257</v>
      </c>
    </row>
    <row r="282" spans="1:4">
      <c r="A282">
        <v>281</v>
      </c>
      <c r="B282" t="s">
        <v>1224</v>
      </c>
      <c r="C282" t="s">
        <v>1258</v>
      </c>
      <c r="D282" t="s">
        <v>1259</v>
      </c>
    </row>
    <row r="283" spans="1:4">
      <c r="A283">
        <v>282</v>
      </c>
      <c r="B283" t="s">
        <v>1260</v>
      </c>
      <c r="C283" t="s">
        <v>1262</v>
      </c>
      <c r="D283" t="s">
        <v>1263</v>
      </c>
    </row>
    <row r="284" spans="1:4">
      <c r="A284">
        <v>283</v>
      </c>
      <c r="B284" t="s">
        <v>1260</v>
      </c>
      <c r="C284" t="s">
        <v>1264</v>
      </c>
      <c r="D284" t="s">
        <v>1265</v>
      </c>
    </row>
    <row r="285" spans="1:4">
      <c r="A285">
        <v>284</v>
      </c>
      <c r="B285" t="s">
        <v>1260</v>
      </c>
      <c r="C285" t="s">
        <v>1266</v>
      </c>
      <c r="D285" t="s">
        <v>1267</v>
      </c>
    </row>
    <row r="286" spans="1:4">
      <c r="A286">
        <v>285</v>
      </c>
      <c r="B286" t="s">
        <v>1260</v>
      </c>
      <c r="C286" t="s">
        <v>902</v>
      </c>
      <c r="D286" t="s">
        <v>1268</v>
      </c>
    </row>
    <row r="287" spans="1:4">
      <c r="A287">
        <v>286</v>
      </c>
      <c r="B287" t="s">
        <v>1260</v>
      </c>
      <c r="C287" t="s">
        <v>1269</v>
      </c>
      <c r="D287" t="s">
        <v>1270</v>
      </c>
    </row>
    <row r="288" spans="1:4">
      <c r="A288">
        <v>287</v>
      </c>
      <c r="B288" t="s">
        <v>1260</v>
      </c>
      <c r="C288" t="s">
        <v>1271</v>
      </c>
      <c r="D288" t="s">
        <v>1272</v>
      </c>
    </row>
    <row r="289" spans="1:4">
      <c r="A289">
        <v>288</v>
      </c>
      <c r="B289" t="s">
        <v>1260</v>
      </c>
      <c r="C289" t="s">
        <v>1260</v>
      </c>
      <c r="D289" t="s">
        <v>1261</v>
      </c>
    </row>
    <row r="290" spans="1:4">
      <c r="A290">
        <v>289</v>
      </c>
      <c r="B290" t="s">
        <v>1260</v>
      </c>
      <c r="C290" t="s">
        <v>1273</v>
      </c>
      <c r="D290" t="s">
        <v>1274</v>
      </c>
    </row>
    <row r="291" spans="1:4">
      <c r="A291">
        <v>290</v>
      </c>
      <c r="B291" t="s">
        <v>1260</v>
      </c>
      <c r="C291" t="s">
        <v>908</v>
      </c>
      <c r="D291" t="s">
        <v>1275</v>
      </c>
    </row>
    <row r="292" spans="1:4">
      <c r="A292">
        <v>291</v>
      </c>
      <c r="B292" t="s">
        <v>1260</v>
      </c>
      <c r="C292" t="s">
        <v>1276</v>
      </c>
      <c r="D292" t="s">
        <v>1277</v>
      </c>
    </row>
    <row r="293" spans="1:4">
      <c r="A293">
        <v>292</v>
      </c>
      <c r="B293" t="s">
        <v>1278</v>
      </c>
      <c r="C293" t="s">
        <v>1280</v>
      </c>
      <c r="D293" t="s">
        <v>1281</v>
      </c>
    </row>
    <row r="294" spans="1:4">
      <c r="A294">
        <v>293</v>
      </c>
      <c r="B294" t="s">
        <v>1278</v>
      </c>
      <c r="C294" t="s">
        <v>1282</v>
      </c>
      <c r="D294" t="s">
        <v>1283</v>
      </c>
    </row>
    <row r="295" spans="1:4">
      <c r="A295">
        <v>294</v>
      </c>
      <c r="B295" t="s">
        <v>1278</v>
      </c>
      <c r="C295" t="s">
        <v>1284</v>
      </c>
      <c r="D295" t="s">
        <v>1285</v>
      </c>
    </row>
    <row r="296" spans="1:4">
      <c r="A296">
        <v>295</v>
      </c>
      <c r="B296" t="s">
        <v>1278</v>
      </c>
      <c r="C296" t="s">
        <v>1286</v>
      </c>
      <c r="D296" t="s">
        <v>1287</v>
      </c>
    </row>
    <row r="297" spans="1:4">
      <c r="A297">
        <v>296</v>
      </c>
      <c r="B297" t="s">
        <v>1278</v>
      </c>
      <c r="C297" t="s">
        <v>1288</v>
      </c>
      <c r="D297" t="s">
        <v>1289</v>
      </c>
    </row>
    <row r="298" spans="1:4">
      <c r="A298">
        <v>297</v>
      </c>
      <c r="B298" t="s">
        <v>1278</v>
      </c>
      <c r="C298" t="s">
        <v>1290</v>
      </c>
      <c r="D298" t="s">
        <v>1291</v>
      </c>
    </row>
    <row r="299" spans="1:4">
      <c r="A299">
        <v>298</v>
      </c>
      <c r="B299" t="s">
        <v>1278</v>
      </c>
      <c r="C299" t="s">
        <v>1292</v>
      </c>
      <c r="D299" t="s">
        <v>1293</v>
      </c>
    </row>
    <row r="300" spans="1:4">
      <c r="A300">
        <v>299</v>
      </c>
      <c r="B300" t="s">
        <v>1278</v>
      </c>
      <c r="C300" t="s">
        <v>1294</v>
      </c>
      <c r="D300" t="s">
        <v>1295</v>
      </c>
    </row>
    <row r="301" spans="1:4">
      <c r="A301">
        <v>300</v>
      </c>
      <c r="B301" t="s">
        <v>1278</v>
      </c>
      <c r="C301" t="s">
        <v>1296</v>
      </c>
      <c r="D301" t="s">
        <v>1297</v>
      </c>
    </row>
    <row r="302" spans="1:4">
      <c r="A302">
        <v>301</v>
      </c>
      <c r="B302" t="s">
        <v>1278</v>
      </c>
      <c r="C302" t="s">
        <v>801</v>
      </c>
      <c r="D302" t="s">
        <v>1298</v>
      </c>
    </row>
    <row r="303" spans="1:4">
      <c r="A303">
        <v>302</v>
      </c>
      <c r="B303" t="s">
        <v>1278</v>
      </c>
      <c r="C303" t="s">
        <v>1278</v>
      </c>
      <c r="D303" t="s">
        <v>1279</v>
      </c>
    </row>
    <row r="304" spans="1:4">
      <c r="A304">
        <v>303</v>
      </c>
      <c r="B304" t="s">
        <v>1278</v>
      </c>
      <c r="C304" t="s">
        <v>1299</v>
      </c>
      <c r="D304" t="s">
        <v>1300</v>
      </c>
    </row>
    <row r="305" spans="1:4">
      <c r="A305">
        <v>304</v>
      </c>
      <c r="B305" t="s">
        <v>1301</v>
      </c>
      <c r="C305" t="s">
        <v>1303</v>
      </c>
      <c r="D305" t="s">
        <v>1304</v>
      </c>
    </row>
    <row r="306" spans="1:4">
      <c r="A306">
        <v>305</v>
      </c>
      <c r="B306" t="s">
        <v>1301</v>
      </c>
      <c r="C306" t="s">
        <v>1305</v>
      </c>
      <c r="D306" t="s">
        <v>1306</v>
      </c>
    </row>
    <row r="307" spans="1:4">
      <c r="A307">
        <v>306</v>
      </c>
      <c r="B307" t="s">
        <v>1301</v>
      </c>
      <c r="C307" t="s">
        <v>1307</v>
      </c>
      <c r="D307" t="s">
        <v>1308</v>
      </c>
    </row>
    <row r="308" spans="1:4">
      <c r="A308">
        <v>307</v>
      </c>
      <c r="B308" t="s">
        <v>1301</v>
      </c>
      <c r="C308" t="s">
        <v>1309</v>
      </c>
      <c r="D308" t="s">
        <v>1310</v>
      </c>
    </row>
    <row r="309" spans="1:4">
      <c r="A309">
        <v>308</v>
      </c>
      <c r="B309" t="s">
        <v>1301</v>
      </c>
      <c r="C309" t="s">
        <v>1311</v>
      </c>
      <c r="D309" t="s">
        <v>1312</v>
      </c>
    </row>
    <row r="310" spans="1:4">
      <c r="A310">
        <v>309</v>
      </c>
      <c r="B310" t="s">
        <v>1301</v>
      </c>
      <c r="C310" t="s">
        <v>1313</v>
      </c>
      <c r="D310" t="s">
        <v>1314</v>
      </c>
    </row>
    <row r="311" spans="1:4">
      <c r="A311">
        <v>310</v>
      </c>
      <c r="B311" t="s">
        <v>1301</v>
      </c>
      <c r="C311" t="s">
        <v>1315</v>
      </c>
      <c r="D311" t="s">
        <v>1316</v>
      </c>
    </row>
    <row r="312" spans="1:4">
      <c r="A312">
        <v>311</v>
      </c>
      <c r="B312" t="s">
        <v>1301</v>
      </c>
      <c r="C312" t="s">
        <v>1317</v>
      </c>
      <c r="D312" t="s">
        <v>1318</v>
      </c>
    </row>
    <row r="313" spans="1:4">
      <c r="A313">
        <v>312</v>
      </c>
      <c r="B313" t="s">
        <v>1301</v>
      </c>
      <c r="C313" t="s">
        <v>1301</v>
      </c>
      <c r="D313" t="s">
        <v>1302</v>
      </c>
    </row>
    <row r="314" spans="1:4">
      <c r="A314">
        <v>313</v>
      </c>
      <c r="B314" t="s">
        <v>1301</v>
      </c>
      <c r="C314" t="s">
        <v>1319</v>
      </c>
      <c r="D314" t="s">
        <v>1320</v>
      </c>
    </row>
    <row r="315" spans="1:4">
      <c r="A315">
        <v>314</v>
      </c>
      <c r="B315" t="s">
        <v>1321</v>
      </c>
      <c r="C315" t="s">
        <v>1323</v>
      </c>
      <c r="D315" t="s">
        <v>1324</v>
      </c>
    </row>
    <row r="316" spans="1:4">
      <c r="A316">
        <v>315</v>
      </c>
      <c r="B316" t="s">
        <v>1321</v>
      </c>
      <c r="C316" t="s">
        <v>847</v>
      </c>
      <c r="D316" t="s">
        <v>1325</v>
      </c>
    </row>
    <row r="317" spans="1:4">
      <c r="A317">
        <v>316</v>
      </c>
      <c r="B317" t="s">
        <v>1321</v>
      </c>
      <c r="C317" t="s">
        <v>1326</v>
      </c>
      <c r="D317" t="s">
        <v>1327</v>
      </c>
    </row>
    <row r="318" spans="1:4">
      <c r="A318">
        <v>317</v>
      </c>
      <c r="B318" t="s">
        <v>1321</v>
      </c>
      <c r="C318" t="s">
        <v>1311</v>
      </c>
      <c r="D318" t="s">
        <v>1328</v>
      </c>
    </row>
    <row r="319" spans="1:4">
      <c r="A319">
        <v>318</v>
      </c>
      <c r="B319" t="s">
        <v>1321</v>
      </c>
      <c r="C319" t="s">
        <v>1329</v>
      </c>
      <c r="D319" t="s">
        <v>1330</v>
      </c>
    </row>
    <row r="320" spans="1:4">
      <c r="A320">
        <v>319</v>
      </c>
      <c r="B320" t="s">
        <v>1321</v>
      </c>
      <c r="C320" t="s">
        <v>1296</v>
      </c>
      <c r="D320" t="s">
        <v>1331</v>
      </c>
    </row>
    <row r="321" spans="1:4">
      <c r="A321">
        <v>320</v>
      </c>
      <c r="B321" t="s">
        <v>1321</v>
      </c>
      <c r="C321" t="s">
        <v>1332</v>
      </c>
      <c r="D321" t="s">
        <v>1333</v>
      </c>
    </row>
    <row r="322" spans="1:4">
      <c r="A322">
        <v>321</v>
      </c>
      <c r="B322" t="s">
        <v>1321</v>
      </c>
      <c r="C322" t="s">
        <v>1334</v>
      </c>
      <c r="D322" t="s">
        <v>1335</v>
      </c>
    </row>
    <row r="323" spans="1:4">
      <c r="A323">
        <v>322</v>
      </c>
      <c r="B323" t="s">
        <v>1321</v>
      </c>
      <c r="C323" t="s">
        <v>1321</v>
      </c>
      <c r="D323" t="s">
        <v>1322</v>
      </c>
    </row>
    <row r="324" spans="1:4">
      <c r="A324">
        <v>323</v>
      </c>
      <c r="B324" t="s">
        <v>1321</v>
      </c>
      <c r="C324" t="s">
        <v>1336</v>
      </c>
      <c r="D324" t="s">
        <v>1337</v>
      </c>
    </row>
    <row r="325" spans="1:4">
      <c r="A325">
        <v>324</v>
      </c>
      <c r="B325" t="s">
        <v>1338</v>
      </c>
      <c r="C325" t="s">
        <v>1340</v>
      </c>
      <c r="D325" t="s">
        <v>1341</v>
      </c>
    </row>
    <row r="326" spans="1:4">
      <c r="A326">
        <v>325</v>
      </c>
      <c r="B326" t="s">
        <v>1338</v>
      </c>
      <c r="C326" t="s">
        <v>717</v>
      </c>
      <c r="D326" t="s">
        <v>1342</v>
      </c>
    </row>
    <row r="327" spans="1:4">
      <c r="A327">
        <v>326</v>
      </c>
      <c r="B327" t="s">
        <v>1338</v>
      </c>
      <c r="C327" t="s">
        <v>1343</v>
      </c>
      <c r="D327" t="s">
        <v>1344</v>
      </c>
    </row>
    <row r="328" spans="1:4">
      <c r="A328">
        <v>327</v>
      </c>
      <c r="B328" t="s">
        <v>1338</v>
      </c>
      <c r="C328" t="s">
        <v>1345</v>
      </c>
      <c r="D328" t="s">
        <v>1346</v>
      </c>
    </row>
    <row r="329" spans="1:4">
      <c r="A329">
        <v>328</v>
      </c>
      <c r="B329" t="s">
        <v>1338</v>
      </c>
      <c r="C329" t="s">
        <v>1347</v>
      </c>
      <c r="D329" t="s">
        <v>1348</v>
      </c>
    </row>
    <row r="330" spans="1:4">
      <c r="A330">
        <v>329</v>
      </c>
      <c r="B330" t="s">
        <v>1338</v>
      </c>
      <c r="C330" t="s">
        <v>789</v>
      </c>
      <c r="D330" t="s">
        <v>1349</v>
      </c>
    </row>
    <row r="331" spans="1:4">
      <c r="A331">
        <v>330</v>
      </c>
      <c r="B331" t="s">
        <v>1338</v>
      </c>
      <c r="C331" t="s">
        <v>1350</v>
      </c>
      <c r="D331" t="s">
        <v>1351</v>
      </c>
    </row>
    <row r="332" spans="1:4">
      <c r="A332">
        <v>331</v>
      </c>
      <c r="B332" t="s">
        <v>1338</v>
      </c>
      <c r="C332" t="s">
        <v>1352</v>
      </c>
      <c r="D332" t="s">
        <v>1353</v>
      </c>
    </row>
    <row r="333" spans="1:4">
      <c r="A333">
        <v>332</v>
      </c>
      <c r="B333" t="s">
        <v>1338</v>
      </c>
      <c r="C333" t="s">
        <v>1354</v>
      </c>
      <c r="D333" t="s">
        <v>1355</v>
      </c>
    </row>
    <row r="334" spans="1:4">
      <c r="A334">
        <v>333</v>
      </c>
      <c r="B334" t="s">
        <v>1338</v>
      </c>
      <c r="C334" t="s">
        <v>1356</v>
      </c>
      <c r="D334" t="s">
        <v>1357</v>
      </c>
    </row>
    <row r="335" spans="1:4">
      <c r="A335">
        <v>334</v>
      </c>
      <c r="B335" t="s">
        <v>1338</v>
      </c>
      <c r="C335" t="s">
        <v>1358</v>
      </c>
      <c r="D335" t="s">
        <v>1359</v>
      </c>
    </row>
    <row r="336" spans="1:4">
      <c r="A336">
        <v>335</v>
      </c>
      <c r="B336" t="s">
        <v>1338</v>
      </c>
      <c r="C336" t="s">
        <v>797</v>
      </c>
      <c r="D336" t="s">
        <v>1360</v>
      </c>
    </row>
    <row r="337" spans="1:4">
      <c r="A337">
        <v>336</v>
      </c>
      <c r="B337" t="s">
        <v>1338</v>
      </c>
      <c r="C337" t="s">
        <v>1361</v>
      </c>
      <c r="D337" t="s">
        <v>1362</v>
      </c>
    </row>
    <row r="338" spans="1:4">
      <c r="A338">
        <v>337</v>
      </c>
      <c r="B338" t="s">
        <v>1338</v>
      </c>
      <c r="C338" t="s">
        <v>1363</v>
      </c>
      <c r="D338" t="s">
        <v>1364</v>
      </c>
    </row>
    <row r="339" spans="1:4">
      <c r="A339">
        <v>338</v>
      </c>
      <c r="B339" t="s">
        <v>1338</v>
      </c>
      <c r="C339" t="s">
        <v>1181</v>
      </c>
      <c r="D339" t="s">
        <v>1365</v>
      </c>
    </row>
    <row r="340" spans="1:4">
      <c r="A340">
        <v>339</v>
      </c>
      <c r="B340" t="s">
        <v>1338</v>
      </c>
      <c r="C340" t="s">
        <v>1366</v>
      </c>
      <c r="D340" t="s">
        <v>1367</v>
      </c>
    </row>
    <row r="341" spans="1:4">
      <c r="A341">
        <v>340</v>
      </c>
      <c r="B341" t="s">
        <v>1338</v>
      </c>
      <c r="C341" t="s">
        <v>1368</v>
      </c>
      <c r="D341" t="s">
        <v>1369</v>
      </c>
    </row>
    <row r="342" spans="1:4">
      <c r="A342">
        <v>341</v>
      </c>
      <c r="B342" t="s">
        <v>1338</v>
      </c>
      <c r="C342" t="s">
        <v>1370</v>
      </c>
      <c r="D342" t="s">
        <v>1371</v>
      </c>
    </row>
    <row r="343" spans="1:4">
      <c r="A343">
        <v>342</v>
      </c>
      <c r="B343" t="s">
        <v>1338</v>
      </c>
      <c r="C343" t="s">
        <v>1338</v>
      </c>
      <c r="D343" t="s">
        <v>1339</v>
      </c>
    </row>
    <row r="344" spans="1:4">
      <c r="A344">
        <v>343</v>
      </c>
      <c r="B344" t="s">
        <v>1372</v>
      </c>
      <c r="C344" t="s">
        <v>1372</v>
      </c>
      <c r="D344" t="s">
        <v>1373</v>
      </c>
    </row>
    <row r="345" spans="1:4">
      <c r="A345">
        <v>344</v>
      </c>
      <c r="B345" t="s">
        <v>1374</v>
      </c>
      <c r="C345" t="s">
        <v>1374</v>
      </c>
      <c r="D345" t="s">
        <v>1375</v>
      </c>
    </row>
    <row r="346" spans="1:4">
      <c r="A346">
        <v>345</v>
      </c>
      <c r="B346" t="s">
        <v>1376</v>
      </c>
      <c r="C346" t="s">
        <v>1376</v>
      </c>
      <c r="D346" t="s">
        <v>1377</v>
      </c>
    </row>
    <row r="347" spans="1:4">
      <c r="A347">
        <v>346</v>
      </c>
      <c r="B347" t="s">
        <v>1378</v>
      </c>
      <c r="C347" t="s">
        <v>1378</v>
      </c>
      <c r="D347" t="s">
        <v>1379</v>
      </c>
    </row>
    <row r="348" spans="1:4">
      <c r="A348">
        <v>347</v>
      </c>
      <c r="B348" t="s">
        <v>1380</v>
      </c>
      <c r="C348" t="s">
        <v>1380</v>
      </c>
      <c r="D348" t="s">
        <v>1381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623</v>
      </c>
      <c r="AX1" s="546" t="s">
        <v>624</v>
      </c>
      <c r="AZ1" s="873" t="s">
        <v>656</v>
      </c>
      <c r="BA1" s="873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400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84" t="s">
        <v>391</v>
      </c>
      <c r="AQ2" s="43" t="s">
        <v>389</v>
      </c>
      <c r="AS2" s="43" t="s">
        <v>383</v>
      </c>
      <c r="AU2" s="44" t="s">
        <v>413</v>
      </c>
      <c r="AW2" s="547" t="s">
        <v>625</v>
      </c>
      <c r="AX2" s="548" t="s">
        <v>625</v>
      </c>
      <c r="AZ2" s="606" t="s">
        <v>657</v>
      </c>
      <c r="BA2" s="607" t="s">
        <v>661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399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84" t="s">
        <v>388</v>
      </c>
      <c r="AQ3" s="43" t="s">
        <v>391</v>
      </c>
      <c r="AS3" s="43" t="s">
        <v>384</v>
      </c>
      <c r="AU3" s="44" t="s">
        <v>414</v>
      </c>
      <c r="AW3" s="547" t="s">
        <v>626</v>
      </c>
      <c r="AX3" s="548" t="s">
        <v>626</v>
      </c>
      <c r="AZ3" s="151" t="s">
        <v>658</v>
      </c>
      <c r="BA3" s="236" t="s">
        <v>665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705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398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84" t="s">
        <v>387</v>
      </c>
      <c r="AQ4" s="43" t="s">
        <v>388</v>
      </c>
      <c r="AS4" s="43" t="s">
        <v>350</v>
      </c>
      <c r="AU4" s="44" t="s">
        <v>415</v>
      </c>
      <c r="AW4" s="547" t="s">
        <v>627</v>
      </c>
      <c r="AX4" s="548" t="s">
        <v>627</v>
      </c>
      <c r="AZ4" s="151" t="s">
        <v>663</v>
      </c>
      <c r="BA4" s="236" t="s">
        <v>664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B5" s="82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84" t="s">
        <v>386</v>
      </c>
      <c r="AQ5" s="43" t="s">
        <v>387</v>
      </c>
      <c r="AU5" s="44" t="s">
        <v>416</v>
      </c>
      <c r="AW5" s="547" t="s">
        <v>628</v>
      </c>
      <c r="AX5" s="548" t="s">
        <v>628</v>
      </c>
      <c r="AZ5" s="151" t="s">
        <v>659</v>
      </c>
      <c r="BA5" s="236" t="s">
        <v>662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84" t="s">
        <v>390</v>
      </c>
      <c r="AQ6" s="43" t="s">
        <v>386</v>
      </c>
      <c r="AU6" s="329" t="s">
        <v>417</v>
      </c>
      <c r="AW6" s="547" t="s">
        <v>629</v>
      </c>
      <c r="AX6" s="548" t="s">
        <v>629</v>
      </c>
      <c r="AZ6" s="151" t="s">
        <v>660</v>
      </c>
      <c r="BA6" s="236" t="s">
        <v>666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84" t="s">
        <v>389</v>
      </c>
      <c r="AQ7" s="43"/>
      <c r="AU7" s="329" t="s">
        <v>418</v>
      </c>
      <c r="AW7" s="547" t="s">
        <v>630</v>
      </c>
      <c r="AX7" s="548" t="s">
        <v>630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631</v>
      </c>
      <c r="AX8" s="548" t="s">
        <v>631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632</v>
      </c>
      <c r="AX9" s="548" t="s">
        <v>632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633</v>
      </c>
      <c r="AX10" s="548" t="s">
        <v>633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634</v>
      </c>
      <c r="AX11" s="548" t="s">
        <v>634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635</v>
      </c>
      <c r="AX23" s="548" t="s">
        <v>635</v>
      </c>
    </row>
    <row r="24" spans="1:50" ht="21" customHeight="1">
      <c r="A24" s="5" t="s">
        <v>123</v>
      </c>
      <c r="B24" s="43">
        <v>2022</v>
      </c>
      <c r="AW24" s="547" t="s">
        <v>636</v>
      </c>
      <c r="AX24" s="548" t="s">
        <v>636</v>
      </c>
    </row>
    <row r="25" spans="1:50">
      <c r="A25" s="5" t="s">
        <v>124</v>
      </c>
      <c r="B25" s="43">
        <v>2023</v>
      </c>
      <c r="AW25" s="547" t="s">
        <v>637</v>
      </c>
      <c r="AX25" s="548" t="s">
        <v>637</v>
      </c>
    </row>
    <row r="26" spans="1:50">
      <c r="A26" s="5" t="s">
        <v>125</v>
      </c>
      <c r="B26" s="43">
        <v>2024</v>
      </c>
      <c r="AX26" s="548" t="s">
        <v>638</v>
      </c>
    </row>
    <row r="27" spans="1:50">
      <c r="A27" s="5" t="s">
        <v>126</v>
      </c>
      <c r="B27" s="43">
        <v>2025</v>
      </c>
      <c r="AX27" s="548" t="s">
        <v>639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640</v>
      </c>
    </row>
    <row r="29" spans="1:50">
      <c r="A29" s="5" t="s">
        <v>128</v>
      </c>
      <c r="D29" s="398" t="s">
        <v>457</v>
      </c>
      <c r="E29" s="399" t="str">
        <f>IF(periodStart = "","", periodStart)</f>
        <v>10.06.2021</v>
      </c>
      <c r="F29" s="399" t="str">
        <f>IF(periodEnd = "","", periodEnd)</f>
        <v>31.12.2023</v>
      </c>
      <c r="H29" s="400" t="s">
        <v>1953</v>
      </c>
      <c r="AX29" s="548" t="s">
        <v>641</v>
      </c>
    </row>
    <row r="30" spans="1:50">
      <c r="A30" s="5" t="s">
        <v>129</v>
      </c>
      <c r="D30" s="401"/>
      <c r="E30" s="402"/>
      <c r="F30" s="402"/>
      <c r="AX30" s="548" t="s">
        <v>642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643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644</v>
      </c>
    </row>
    <row r="33" spans="1:50">
      <c r="A33" s="5" t="s">
        <v>132</v>
      </c>
      <c r="AX33" s="548" t="s">
        <v>645</v>
      </c>
    </row>
    <row r="34" spans="1:50">
      <c r="A34" s="5" t="s">
        <v>133</v>
      </c>
      <c r="AX34" s="548" t="s">
        <v>646</v>
      </c>
    </row>
    <row r="35" spans="1:50">
      <c r="A35" s="5" t="s">
        <v>134</v>
      </c>
      <c r="AX35" s="548" t="s">
        <v>647</v>
      </c>
    </row>
    <row r="36" spans="1:50">
      <c r="A36" s="5" t="s">
        <v>98</v>
      </c>
      <c r="AX36" s="548" t="s">
        <v>648</v>
      </c>
    </row>
    <row r="37" spans="1:50">
      <c r="A37" s="5" t="s">
        <v>99</v>
      </c>
      <c r="AX37" s="548" t="s">
        <v>649</v>
      </c>
    </row>
    <row r="38" spans="1:50">
      <c r="A38" s="5" t="s">
        <v>100</v>
      </c>
      <c r="AX38" s="548" t="s">
        <v>650</v>
      </c>
    </row>
    <row r="39" spans="1:50">
      <c r="A39" s="5" t="s">
        <v>101</v>
      </c>
      <c r="AX39" s="548" t="s">
        <v>598</v>
      </c>
    </row>
    <row r="40" spans="1:50">
      <c r="A40" s="5" t="s">
        <v>102</v>
      </c>
      <c r="AX40" s="548" t="s">
        <v>599</v>
      </c>
    </row>
    <row r="41" spans="1:50">
      <c r="A41" s="5" t="s">
        <v>103</v>
      </c>
      <c r="AX41" s="548" t="s">
        <v>600</v>
      </c>
    </row>
    <row r="42" spans="1:50">
      <c r="A42" s="5" t="s">
        <v>135</v>
      </c>
      <c r="AX42" s="548" t="s">
        <v>601</v>
      </c>
    </row>
    <row r="43" spans="1:50">
      <c r="A43" s="5" t="s">
        <v>136</v>
      </c>
      <c r="AX43" s="548" t="s">
        <v>602</v>
      </c>
    </row>
    <row r="44" spans="1:50">
      <c r="A44" s="5" t="s">
        <v>137</v>
      </c>
      <c r="AX44" s="548" t="s">
        <v>603</v>
      </c>
    </row>
    <row r="45" spans="1:50">
      <c r="A45" s="5" t="s">
        <v>138</v>
      </c>
      <c r="AX45" s="548" t="s">
        <v>604</v>
      </c>
    </row>
    <row r="46" spans="1:50">
      <c r="A46" s="5" t="s">
        <v>139</v>
      </c>
      <c r="AX46" s="548" t="s">
        <v>605</v>
      </c>
    </row>
    <row r="47" spans="1:50">
      <c r="A47" s="5" t="s">
        <v>160</v>
      </c>
      <c r="AX47" s="548" t="s">
        <v>606</v>
      </c>
    </row>
    <row r="48" spans="1:50">
      <c r="A48" s="5" t="s">
        <v>161</v>
      </c>
      <c r="AX48" s="548" t="s">
        <v>607</v>
      </c>
    </row>
    <row r="49" spans="1:50">
      <c r="A49" s="5" t="s">
        <v>162</v>
      </c>
      <c r="AX49" s="548" t="s">
        <v>608</v>
      </c>
    </row>
    <row r="50" spans="1:50">
      <c r="A50" s="5" t="s">
        <v>140</v>
      </c>
      <c r="AX50" s="548" t="s">
        <v>609</v>
      </c>
    </row>
    <row r="51" spans="1:50">
      <c r="A51" s="5" t="s">
        <v>141</v>
      </c>
      <c r="AX51" s="548" t="s">
        <v>610</v>
      </c>
    </row>
    <row r="52" spans="1:50">
      <c r="A52" s="5" t="s">
        <v>142</v>
      </c>
      <c r="AX52" s="548" t="s">
        <v>611</v>
      </c>
    </row>
    <row r="53" spans="1:50">
      <c r="A53" s="5" t="s">
        <v>143</v>
      </c>
      <c r="AX53" s="548" t="s">
        <v>612</v>
      </c>
    </row>
    <row r="54" spans="1:50">
      <c r="A54" s="5" t="s">
        <v>144</v>
      </c>
      <c r="AX54" s="548" t="s">
        <v>613</v>
      </c>
    </row>
    <row r="55" spans="1:50">
      <c r="A55" s="5" t="s">
        <v>145</v>
      </c>
      <c r="AX55" s="548" t="s">
        <v>614</v>
      </c>
    </row>
    <row r="56" spans="1:50">
      <c r="A56" s="5" t="s">
        <v>146</v>
      </c>
      <c r="AX56" s="548" t="s">
        <v>615</v>
      </c>
    </row>
    <row r="57" spans="1:50">
      <c r="A57" s="5" t="s">
        <v>424</v>
      </c>
      <c r="AX57" s="548" t="s">
        <v>616</v>
      </c>
    </row>
    <row r="58" spans="1:50">
      <c r="A58" s="5" t="s">
        <v>147</v>
      </c>
      <c r="AX58" s="548" t="s">
        <v>617</v>
      </c>
    </row>
    <row r="59" spans="1:50">
      <c r="A59" s="5" t="s">
        <v>148</v>
      </c>
      <c r="AX59" s="548" t="s">
        <v>618</v>
      </c>
    </row>
    <row r="60" spans="1:50">
      <c r="A60" s="5" t="s">
        <v>149</v>
      </c>
      <c r="AX60" s="548" t="s">
        <v>619</v>
      </c>
    </row>
    <row r="61" spans="1:50">
      <c r="A61" s="5" t="s">
        <v>150</v>
      </c>
      <c r="AX61" s="548" t="s">
        <v>620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694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695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 ht="56.25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0"/>
  <sheetViews>
    <sheetView showGridLines="0" topLeftCell="E4" zoomScaleNormal="100" workbookViewId="0">
      <selection activeCell="E26" sqref="E26:E30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3" t="s">
        <v>432</v>
      </c>
      <c r="E5" s="724"/>
      <c r="F5" s="724"/>
      <c r="G5" s="724"/>
      <c r="H5" s="724"/>
      <c r="I5" s="724"/>
      <c r="J5" s="725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51"/>
      <c r="E6" s="752"/>
      <c r="F6" s="752"/>
      <c r="G6" s="752"/>
      <c r="H6" s="752"/>
      <c r="I6" s="752"/>
      <c r="J6" s="753"/>
    </row>
    <row r="7" spans="1:20" s="184" customFormat="1" hidden="1">
      <c r="A7" s="446"/>
      <c r="B7" s="446"/>
      <c r="E7" s="749"/>
      <c r="F7" s="749"/>
      <c r="G7" s="748"/>
      <c r="H7" s="748"/>
      <c r="I7" s="748"/>
      <c r="J7" s="748"/>
    </row>
    <row r="8" spans="1:20" s="184" customFormat="1" hidden="1">
      <c r="A8" s="446"/>
      <c r="B8" s="446"/>
      <c r="E8" s="749"/>
      <c r="F8" s="749"/>
      <c r="G8" s="748"/>
      <c r="H8" s="748"/>
      <c r="I8" s="748"/>
      <c r="J8" s="748"/>
    </row>
    <row r="9" spans="1:20" s="184" customFormat="1" hidden="1">
      <c r="A9" s="446"/>
      <c r="B9" s="446"/>
      <c r="E9" s="749"/>
      <c r="F9" s="749"/>
      <c r="G9" s="748"/>
      <c r="H9" s="748"/>
      <c r="I9" s="748"/>
      <c r="J9" s="748"/>
    </row>
    <row r="10" spans="1:20" s="184" customFormat="1" hidden="1">
      <c r="A10" s="446"/>
      <c r="B10" s="446"/>
      <c r="E10" s="749"/>
      <c r="F10" s="749"/>
      <c r="G10" s="748"/>
      <c r="H10" s="748"/>
      <c r="I10" s="748"/>
      <c r="J10" s="748"/>
    </row>
    <row r="11" spans="1:20" s="184" customFormat="1" hidden="1">
      <c r="A11" s="446"/>
      <c r="B11" s="446"/>
      <c r="D11" s="166"/>
      <c r="E11" s="749"/>
      <c r="F11" s="749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49"/>
      <c r="F12" s="749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50"/>
      <c r="F13" s="750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46" t="s">
        <v>95</v>
      </c>
      <c r="E17" s="746" t="s">
        <v>300</v>
      </c>
      <c r="F17" s="746" t="s">
        <v>83</v>
      </c>
      <c r="G17" s="746" t="s">
        <v>491</v>
      </c>
      <c r="H17" s="746" t="s">
        <v>95</v>
      </c>
      <c r="I17" s="746"/>
      <c r="J17" s="746" t="s">
        <v>23</v>
      </c>
      <c r="K17" s="747" t="s">
        <v>551</v>
      </c>
      <c r="L17" s="747"/>
      <c r="M17" s="747"/>
      <c r="N17" s="747"/>
      <c r="O17" s="747" t="s">
        <v>550</v>
      </c>
      <c r="P17" s="747"/>
      <c r="Q17" s="747"/>
      <c r="R17" s="747"/>
      <c r="S17" s="746" t="s">
        <v>247</v>
      </c>
    </row>
    <row r="18" spans="1:20" ht="30.75" customHeight="1">
      <c r="D18" s="746"/>
      <c r="E18" s="746"/>
      <c r="F18" s="746"/>
      <c r="G18" s="746"/>
      <c r="H18" s="746"/>
      <c r="I18" s="746"/>
      <c r="J18" s="746"/>
      <c r="K18" s="118" t="s">
        <v>303</v>
      </c>
      <c r="L18" s="746" t="s">
        <v>95</v>
      </c>
      <c r="M18" s="746"/>
      <c r="N18" s="118" t="s">
        <v>233</v>
      </c>
      <c r="O18" s="118" t="s">
        <v>303</v>
      </c>
      <c r="P18" s="746" t="s">
        <v>95</v>
      </c>
      <c r="Q18" s="746"/>
      <c r="R18" s="118" t="s">
        <v>233</v>
      </c>
      <c r="S18" s="746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45" t="s">
        <v>71</v>
      </c>
      <c r="I19" s="745"/>
      <c r="J19" s="41" t="s">
        <v>72</v>
      </c>
      <c r="K19" s="41" t="s">
        <v>186</v>
      </c>
      <c r="L19" s="745" t="s">
        <v>187</v>
      </c>
      <c r="M19" s="745"/>
      <c r="N19" s="41" t="s">
        <v>211</v>
      </c>
      <c r="O19" s="41" t="s">
        <v>212</v>
      </c>
      <c r="P19" s="745" t="s">
        <v>213</v>
      </c>
      <c r="Q19" s="745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10</v>
      </c>
      <c r="C21" s="440"/>
      <c r="D21" s="733">
        <v>1</v>
      </c>
      <c r="E21" s="739" t="s">
        <v>390</v>
      </c>
      <c r="F21" s="741" t="s">
        <v>392</v>
      </c>
      <c r="G21" s="744" t="s">
        <v>88</v>
      </c>
      <c r="H21" s="733"/>
      <c r="I21" s="733">
        <v>1</v>
      </c>
      <c r="J21" s="735" t="s">
        <v>1940</v>
      </c>
      <c r="K21" s="731" t="s">
        <v>88</v>
      </c>
      <c r="L21" s="738"/>
      <c r="M21" s="738" t="s">
        <v>96</v>
      </c>
      <c r="N21" s="729"/>
      <c r="O21" s="731" t="s">
        <v>88</v>
      </c>
      <c r="P21" s="673"/>
      <c r="Q21" s="673" t="s">
        <v>96</v>
      </c>
      <c r="R21" s="686"/>
      <c r="S21" s="670"/>
    </row>
    <row r="22" spans="1:20" s="668" customFormat="1" ht="17.100000000000001" customHeight="1">
      <c r="A22" s="308"/>
      <c r="C22" s="184"/>
      <c r="D22" s="734"/>
      <c r="E22" s="740"/>
      <c r="F22" s="742"/>
      <c r="G22" s="732"/>
      <c r="H22" s="734"/>
      <c r="I22" s="734"/>
      <c r="J22" s="736"/>
      <c r="K22" s="732"/>
      <c r="L22" s="734"/>
      <c r="M22" s="734"/>
      <c r="N22" s="730"/>
      <c r="O22" s="732"/>
      <c r="P22" s="332"/>
      <c r="Q22" s="122"/>
      <c r="R22" s="122"/>
      <c r="S22" s="123"/>
    </row>
    <row r="23" spans="1:20" s="668" customFormat="1" ht="15" customHeight="1">
      <c r="A23" s="308"/>
      <c r="C23" s="184"/>
      <c r="D23" s="734"/>
      <c r="E23" s="740"/>
      <c r="F23" s="742"/>
      <c r="G23" s="732"/>
      <c r="H23" s="734"/>
      <c r="I23" s="734"/>
      <c r="J23" s="737"/>
      <c r="K23" s="732"/>
      <c r="L23" s="121"/>
      <c r="M23" s="122"/>
      <c r="N23" s="122"/>
      <c r="O23" s="122"/>
      <c r="P23" s="122"/>
      <c r="Q23" s="122"/>
      <c r="R23" s="122"/>
      <c r="S23" s="123"/>
    </row>
    <row r="24" spans="1:20" s="668" customFormat="1" ht="15" customHeight="1">
      <c r="A24" s="308"/>
      <c r="C24" s="184"/>
      <c r="D24" s="734"/>
      <c r="E24" s="740"/>
      <c r="F24" s="743"/>
      <c r="G24" s="732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n8vffw8aBGUTzQUKupK+nc5RrbaPdoW0lcs58Q1uHVHzekG4QjxnQyIaqs1V3I8MvIPvYoR/DOYjquVRw0exsw==" saltValue="LWEzMQH5JXs7GtlqTo980w==" spinCount="100000" sheet="1" objects="1" scenarios="1" formatColumns="0" formatRows="0"/>
  <dataConsolidate leftLabels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5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5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R21:S21 J21" xr:uid="{00000000-0002-0000-05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477"/>
      <c r="D11" s="477"/>
      <c r="F11" s="469" t="e">
        <f ca="1">"4."&amp;mergeValue(A11) &amp;"."&amp;mergeValue(B11)</f>
        <v>#NAME?</v>
      </c>
      <c r="G11" s="461" t="s">
        <v>675</v>
      </c>
      <c r="H11" s="454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477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9"/>
      <c r="B13" s="759"/>
      <c r="C13" s="759"/>
      <c r="D13" s="477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0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9"/>
      <c r="B14" s="759"/>
      <c r="C14" s="759"/>
      <c r="D14" s="477"/>
      <c r="F14" s="473"/>
      <c r="G14" s="163" t="s">
        <v>4</v>
      </c>
      <c r="H14" s="478"/>
      <c r="I14" s="76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4" t="s">
        <v>676</v>
      </c>
      <c r="H19" s="75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5" t="s">
        <v>678</v>
      </c>
      <c r="M5" s="756"/>
      <c r="N5" s="756"/>
      <c r="O5" s="756"/>
      <c r="P5" s="756"/>
      <c r="Q5" s="756"/>
      <c r="R5" s="756"/>
      <c r="S5" s="756"/>
      <c r="T5" s="756"/>
      <c r="U5" s="757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1" t="str">
        <f>IF(NameOrPr_ch="",IF(NameOrPr="","",NameOrPr),NameOrPr_ch)</f>
        <v>Комитет по тарифам и ценам Курской области</v>
      </c>
      <c r="P7" s="771"/>
      <c r="Q7" s="771"/>
      <c r="R7" s="771"/>
      <c r="S7" s="771"/>
      <c r="T7" s="771"/>
      <c r="U7" s="771"/>
      <c r="V7" s="771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1" t="str">
        <f>IF(datePr_ch="",IF(datePr="","",datePr),datePr_ch)</f>
        <v>10.06.2021</v>
      </c>
      <c r="P8" s="771"/>
      <c r="Q8" s="771"/>
      <c r="R8" s="771"/>
      <c r="S8" s="771"/>
      <c r="T8" s="771"/>
      <c r="U8" s="771"/>
      <c r="V8" s="771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1" t="str">
        <f>IF(numberPr_ch="",IF(numberPr="","",numberPr),numberPr_ch)</f>
        <v>23-вод</v>
      </c>
      <c r="P9" s="771"/>
      <c r="Q9" s="771"/>
      <c r="R9" s="771"/>
      <c r="S9" s="771"/>
      <c r="T9" s="771"/>
      <c r="U9" s="771"/>
      <c r="V9" s="771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471"/>
      <c r="O10" s="771" t="str">
        <f>IF(IstPub_ch="",IF(IstPub="","",IstPub),IstPub_ch)</f>
        <v xml:space="preserve"> "Курская правда" №71-72 от 17.06.2021</v>
      </c>
      <c r="P10" s="771"/>
      <c r="Q10" s="771"/>
      <c r="R10" s="771"/>
      <c r="S10" s="771"/>
      <c r="T10" s="771"/>
      <c r="U10" s="771"/>
      <c r="V10" s="771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49"/>
      <c r="M11" s="749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1"/>
      <c r="P12" s="761"/>
      <c r="Q12" s="761"/>
      <c r="R12" s="761"/>
      <c r="S12" s="761"/>
      <c r="T12" s="761"/>
      <c r="U12" s="76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4" t="s">
        <v>510</v>
      </c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 t="s">
        <v>511</v>
      </c>
    </row>
    <row r="14" spans="7:34" ht="15" customHeight="1">
      <c r="J14" s="86"/>
      <c r="K14" s="86"/>
      <c r="L14" s="714" t="s">
        <v>95</v>
      </c>
      <c r="M14" s="714" t="s">
        <v>425</v>
      </c>
      <c r="N14" s="714"/>
      <c r="O14" s="776" t="s">
        <v>534</v>
      </c>
      <c r="P14" s="776"/>
      <c r="Q14" s="776"/>
      <c r="R14" s="776"/>
      <c r="S14" s="776"/>
      <c r="T14" s="776"/>
      <c r="U14" s="714" t="s">
        <v>344</v>
      </c>
      <c r="V14" s="775" t="s">
        <v>278</v>
      </c>
      <c r="W14" s="714"/>
    </row>
    <row r="15" spans="7:34" ht="14.25" customHeight="1">
      <c r="J15" s="86"/>
      <c r="K15" s="86"/>
      <c r="L15" s="714"/>
      <c r="M15" s="714"/>
      <c r="N15" s="714"/>
      <c r="O15" s="251" t="s">
        <v>535</v>
      </c>
      <c r="P15" s="762" t="s">
        <v>274</v>
      </c>
      <c r="Q15" s="762"/>
      <c r="R15" s="746" t="s">
        <v>536</v>
      </c>
      <c r="S15" s="746"/>
      <c r="T15" s="746"/>
      <c r="U15" s="714"/>
      <c r="V15" s="775"/>
      <c r="W15" s="714"/>
    </row>
    <row r="16" spans="7:34" ht="33.75" customHeight="1">
      <c r="J16" s="86"/>
      <c r="K16" s="86"/>
      <c r="L16" s="714"/>
      <c r="M16" s="714"/>
      <c r="N16" s="714"/>
      <c r="O16" s="435" t="s">
        <v>537</v>
      </c>
      <c r="P16" s="436" t="s">
        <v>538</v>
      </c>
      <c r="Q16" s="436" t="s">
        <v>405</v>
      </c>
      <c r="R16" s="437" t="s">
        <v>277</v>
      </c>
      <c r="S16" s="769" t="s">
        <v>276</v>
      </c>
      <c r="T16" s="769"/>
      <c r="U16" s="714"/>
      <c r="V16" s="775"/>
      <c r="W16" s="714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0">
        <f ca="1">OFFSET(S17,0,-1)+1</f>
        <v>7</v>
      </c>
      <c r="T17" s="770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68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 t="e">
        <f ca="1">mergeValue(A18)</f>
        <v>#NAME?</v>
      </c>
      <c r="M18" s="578" t="s">
        <v>23</v>
      </c>
      <c r="N18" s="584"/>
      <c r="O18" s="743"/>
      <c r="P18" s="743"/>
      <c r="Q18" s="743"/>
      <c r="R18" s="743"/>
      <c r="S18" s="743"/>
      <c r="T18" s="743"/>
      <c r="U18" s="743"/>
      <c r="V18" s="743"/>
      <c r="W18" s="600" t="s">
        <v>543</v>
      </c>
    </row>
    <row r="19" spans="1:35" ht="22.5">
      <c r="A19" s="768"/>
      <c r="B19" s="768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63"/>
      <c r="P19" s="763"/>
      <c r="Q19" s="763"/>
      <c r="R19" s="763"/>
      <c r="S19" s="763"/>
      <c r="T19" s="763"/>
      <c r="U19" s="763"/>
      <c r="V19" s="763"/>
      <c r="W19" s="286" t="s">
        <v>544</v>
      </c>
    </row>
    <row r="20" spans="1:35" ht="45">
      <c r="A20" s="768"/>
      <c r="B20" s="768"/>
      <c r="C20" s="768">
        <v>1</v>
      </c>
      <c r="D20" s="340"/>
      <c r="E20" s="342"/>
      <c r="F20" s="342"/>
      <c r="G20" s="342"/>
      <c r="H20" s="342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402</v>
      </c>
      <c r="N20" s="285"/>
      <c r="O20" s="763"/>
      <c r="P20" s="763"/>
      <c r="Q20" s="763"/>
      <c r="R20" s="763"/>
      <c r="S20" s="763"/>
      <c r="T20" s="763"/>
      <c r="U20" s="763"/>
      <c r="V20" s="763"/>
      <c r="W20" s="286" t="s">
        <v>679</v>
      </c>
      <c r="AA20" s="317"/>
    </row>
    <row r="21" spans="1:35" ht="33.75">
      <c r="A21" s="768"/>
      <c r="B21" s="768"/>
      <c r="C21" s="768"/>
      <c r="D21" s="768">
        <v>1</v>
      </c>
      <c r="E21" s="342"/>
      <c r="F21" s="342"/>
      <c r="G21" s="342"/>
      <c r="H21" s="342"/>
      <c r="I21" s="761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426</v>
      </c>
      <c r="N21" s="285"/>
      <c r="O21" s="778"/>
      <c r="P21" s="778"/>
      <c r="Q21" s="778"/>
      <c r="R21" s="778"/>
      <c r="S21" s="778"/>
      <c r="T21" s="778"/>
      <c r="U21" s="778"/>
      <c r="V21" s="778"/>
      <c r="W21" s="286" t="s">
        <v>680</v>
      </c>
      <c r="AA21" s="317"/>
    </row>
    <row r="22" spans="1:35" ht="33.75">
      <c r="A22" s="768"/>
      <c r="B22" s="768"/>
      <c r="C22" s="768"/>
      <c r="D22" s="768"/>
      <c r="E22" s="768">
        <v>1</v>
      </c>
      <c r="F22" s="342"/>
      <c r="G22" s="342"/>
      <c r="H22" s="342"/>
      <c r="I22" s="761"/>
      <c r="J22" s="761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77"/>
      <c r="P22" s="777"/>
      <c r="Q22" s="777"/>
      <c r="R22" s="777"/>
      <c r="S22" s="777"/>
      <c r="T22" s="777"/>
      <c r="U22" s="777"/>
      <c r="V22" s="777"/>
      <c r="W22" s="286" t="s">
        <v>545</v>
      </c>
      <c r="Y22" s="317" t="e">
        <f ca="1">strCheckUnique(Z22:Z25)</f>
        <v>#NAME?</v>
      </c>
      <c r="AA22" s="317"/>
    </row>
    <row r="23" spans="1:35" ht="66" customHeight="1">
      <c r="A23" s="768"/>
      <c r="B23" s="768"/>
      <c r="C23" s="768"/>
      <c r="D23" s="768"/>
      <c r="E23" s="768"/>
      <c r="F23" s="340">
        <v>1</v>
      </c>
      <c r="G23" s="340"/>
      <c r="H23" s="340"/>
      <c r="I23" s="761"/>
      <c r="J23" s="761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646"/>
      <c r="N23" s="765"/>
      <c r="O23" s="192"/>
      <c r="P23" s="192"/>
      <c r="Q23" s="192"/>
      <c r="R23" s="766"/>
      <c r="S23" s="764" t="s">
        <v>87</v>
      </c>
      <c r="T23" s="766"/>
      <c r="U23" s="764" t="s">
        <v>88</v>
      </c>
      <c r="V23" s="282"/>
      <c r="W23" s="772" t="s">
        <v>546</v>
      </c>
      <c r="X23" s="599" t="e">
        <f ca="1">strCheckDate(O24:V24)</f>
        <v>#NAME?</v>
      </c>
      <c r="Z23" s="317" t="str">
        <f>IF(M23="","",M23 )</f>
        <v/>
      </c>
      <c r="AA23" s="317"/>
      <c r="AB23" s="317"/>
      <c r="AC23" s="317"/>
    </row>
    <row r="24" spans="1:35" hidden="1">
      <c r="A24" s="768"/>
      <c r="B24" s="768"/>
      <c r="C24" s="768"/>
      <c r="D24" s="768"/>
      <c r="E24" s="768"/>
      <c r="F24" s="340"/>
      <c r="G24" s="340"/>
      <c r="H24" s="340"/>
      <c r="I24" s="761"/>
      <c r="J24" s="761"/>
      <c r="K24" s="344"/>
      <c r="L24" s="171"/>
      <c r="M24" s="205"/>
      <c r="N24" s="765"/>
      <c r="O24" s="299"/>
      <c r="P24" s="296"/>
      <c r="Q24" s="297" t="str">
        <f>R23 &amp; "-" &amp; T23</f>
        <v>-</v>
      </c>
      <c r="R24" s="766"/>
      <c r="S24" s="764"/>
      <c r="T24" s="767"/>
      <c r="U24" s="764"/>
      <c r="V24" s="282"/>
      <c r="W24" s="773"/>
      <c r="AA24" s="317"/>
    </row>
    <row r="25" spans="1:35" customFormat="1" ht="15" customHeight="1">
      <c r="A25" s="768"/>
      <c r="B25" s="768"/>
      <c r="C25" s="768"/>
      <c r="D25" s="768"/>
      <c r="E25" s="768"/>
      <c r="F25" s="340"/>
      <c r="G25" s="340"/>
      <c r="H25" s="340"/>
      <c r="I25" s="761"/>
      <c r="J25" s="76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8"/>
      <c r="B26" s="768"/>
      <c r="C26" s="768"/>
      <c r="D26" s="768"/>
      <c r="E26" s="340"/>
      <c r="F26" s="342"/>
      <c r="G26" s="342"/>
      <c r="H26" s="342"/>
      <c r="I26" s="76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8"/>
      <c r="B27" s="768"/>
      <c r="C27" s="768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8"/>
      <c r="B28" s="768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8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4" t="s">
        <v>703</v>
      </c>
      <c r="N32" s="754"/>
      <c r="O32" s="754"/>
      <c r="P32" s="754"/>
      <c r="Q32" s="754"/>
      <c r="R32" s="754"/>
      <c r="S32" s="754"/>
      <c r="T32" s="754"/>
      <c r="U32" s="754"/>
      <c r="V32" s="754"/>
    </row>
  </sheetData>
  <sheetProtection password="FA9C" sheet="1" objects="1" scenarios="1" formatColumns="0" formatRows="0"/>
  <dataConsolidate leftLabels="1"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 xr:uid="{00000000-0002-0000-0700-000000000000}">
      <formula1>900</formula1>
    </dataValidation>
    <dataValidation allowBlank="1" promptTitle="checkPeriodRange" sqref="Q24" xr:uid="{00000000-0002-0000-0700-000001000000}"/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55" t="s">
        <v>566</v>
      </c>
      <c r="G2" s="756"/>
      <c r="H2" s="75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4" t="s">
        <v>510</v>
      </c>
      <c r="G4" s="714"/>
      <c r="H4" s="714"/>
      <c r="I4" s="75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22.06.2021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9">
        <v>1</v>
      </c>
      <c r="B8" s="319"/>
      <c r="C8" s="319"/>
      <c r="D8" s="319"/>
      <c r="F8" s="469" t="e">
        <f ca="1">"2." &amp;mergeValue(A8)</f>
        <v>#NAME?</v>
      </c>
      <c r="G8" s="554" t="s">
        <v>569</v>
      </c>
      <c r="H8" s="454"/>
      <c r="I8" s="286" t="s">
        <v>673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9"/>
      <c r="B9" s="319"/>
      <c r="C9" s="319"/>
      <c r="D9" s="319"/>
      <c r="F9" s="469" t="e">
        <f ca="1">"3." &amp;mergeValue(A9)</f>
        <v>#NAME?</v>
      </c>
      <c r="G9" s="554" t="s">
        <v>570</v>
      </c>
      <c r="H9" s="454"/>
      <c r="I9" s="286" t="s">
        <v>671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9"/>
      <c r="B10" s="319"/>
      <c r="C10" s="319"/>
      <c r="D10" s="319"/>
      <c r="F10" s="469" t="e">
        <f ca="1">"4."&amp;mergeValue(A10)</f>
        <v>#NAME?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9"/>
      <c r="B11" s="759">
        <v>1</v>
      </c>
      <c r="C11" s="479"/>
      <c r="D11" s="479"/>
      <c r="F11" s="469" t="e">
        <f ca="1">"4."&amp;mergeValue(A11) &amp;"."&amp;mergeValue(B11)</f>
        <v>#NAME?</v>
      </c>
      <c r="G11" s="461" t="s">
        <v>675</v>
      </c>
      <c r="H11" s="454" t="str">
        <f>IF(region_name="","",region_name)</f>
        <v>Курская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9"/>
      <c r="B12" s="759"/>
      <c r="C12" s="759">
        <v>1</v>
      </c>
      <c r="D12" s="479"/>
      <c r="F12" s="469" t="e">
        <f ca="1">"4."&amp;mergeValue(A12) &amp;"."&amp;mergeValue(B12)&amp;"."&amp;mergeValue(C12)</f>
        <v>#NAME?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9"/>
      <c r="B13" s="759"/>
      <c r="C13" s="759"/>
      <c r="D13" s="479">
        <v>1</v>
      </c>
      <c r="F13" s="469" t="e">
        <f ca="1">"4."&amp;mergeValue(A13) &amp;"."&amp;mergeValue(B13)&amp;"."&amp;mergeValue(C13)&amp;"."&amp;mergeValue(D13)</f>
        <v>#NAME?</v>
      </c>
      <c r="G13" s="557" t="s">
        <v>573</v>
      </c>
      <c r="H13" s="454"/>
      <c r="I13" s="760" t="s">
        <v>674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9"/>
      <c r="B14" s="759"/>
      <c r="C14" s="759"/>
      <c r="D14" s="479"/>
      <c r="F14" s="473"/>
      <c r="G14" s="163" t="s">
        <v>4</v>
      </c>
      <c r="H14" s="478"/>
      <c r="I14" s="76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9"/>
      <c r="B15" s="759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4" t="s">
        <v>676</v>
      </c>
      <c r="H19" s="75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20" baseType="lpstr">
      <vt:lpstr>Инструкция</vt:lpstr>
      <vt:lpstr>Титульный</vt:lpstr>
      <vt:lpstr>Территории</vt:lpstr>
      <vt:lpstr>Перечень тарифов</vt:lpstr>
      <vt:lpstr>Форма 1.0.1 | Т-подкл</vt:lpstr>
      <vt:lpstr>Форма 2.3 | Т-подкл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add_CS_List05_2</vt:lpstr>
      <vt:lpstr>add_CS_List05_3</vt:lpstr>
      <vt:lpstr>add_CS_List05_4</vt:lpstr>
      <vt:lpstr>add_CS_List05_9</vt:lpstr>
      <vt:lpstr>add_CT_1</vt:lpstr>
      <vt:lpstr>add_CT_2</vt:lpstr>
      <vt:lpstr>add_CT_3</vt:lpstr>
      <vt:lpstr>add_CT_4</vt:lpstr>
      <vt:lpstr>add_CT_9</vt:lpstr>
      <vt:lpstr>add_MO_1</vt:lpstr>
      <vt:lpstr>add_MO_2</vt:lpstr>
      <vt:lpstr>add_MO_3</vt:lpstr>
      <vt:lpstr>add_MO_4</vt:lpstr>
      <vt:lpstr>add_MO_9</vt:lpstr>
      <vt:lpstr>add_MO_List05_1</vt:lpstr>
      <vt:lpstr>add_MO_List05_2</vt:lpstr>
      <vt:lpstr>add_MO_List05_3</vt:lpstr>
      <vt:lpstr>add_MO_List05_4</vt:lpstr>
      <vt:lpstr>add_MO_List05_9</vt:lpstr>
      <vt:lpstr>add_MR_List05_1</vt:lpstr>
      <vt:lpstr>add_MR_List05_2</vt:lpstr>
      <vt:lpstr>add_MR_List05_3</vt:lpstr>
      <vt:lpstr>add_MR_List05_4</vt:lpstr>
      <vt:lpstr>add_MR_List05_9</vt:lpstr>
      <vt:lpstr>add_Rate_1</vt:lpstr>
      <vt:lpstr>add_Rate_2</vt:lpstr>
      <vt:lpstr>add_Rate_3</vt:lpstr>
      <vt:lpstr>add_Rate_4</vt:lpstr>
      <vt:lpstr>add_Rate_9</vt:lpstr>
      <vt:lpstr>add_TER_List05_1</vt:lpstr>
      <vt:lpstr>add_TER_List05_2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Мой ПК</cp:lastModifiedBy>
  <cp:lastPrinted>2013-08-29T08:11:20Z</cp:lastPrinted>
  <dcterms:created xsi:type="dcterms:W3CDTF">2004-05-21T07:18:45Z</dcterms:created>
  <dcterms:modified xsi:type="dcterms:W3CDTF">2021-12-10T09:34:03Z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